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WACC build (Andina)" sheetId="1" state="visible" r:id="rId1"/>
    <sheet xmlns:r="http://schemas.openxmlformats.org/officeDocument/2006/relationships" name="CRP por país LATAM" sheetId="2" state="visible" r:id="rId2"/>
    <sheet xmlns:r="http://schemas.openxmlformats.org/officeDocument/2006/relationships" name="U-curve %deuda" sheetId="3" state="visible" r:id="rId3"/>
    <sheet xmlns:r="http://schemas.openxmlformats.org/officeDocument/2006/relationships" name="Hurdle por proyecto" sheetId="4" state="visible" r:id="rId4"/>
    <sheet xmlns:r="http://schemas.openxmlformats.org/officeDocument/2006/relationships" name="Tu WACC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0.0%"/>
    <numFmt numFmtId="165" formatCode="\+0.00%;\-0.00%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color rgb="FF374151"/>
      <sz val="10"/>
    </font>
    <font>
      <name val="Calibri"/>
      <charset val="1"/>
      <family val="0"/>
      <sz val="10"/>
    </font>
    <font>
      <name val="Calibri"/>
      <charset val="1"/>
      <family val="0"/>
      <i val="1"/>
      <color rgb="FF6B7280"/>
      <sz val="9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2"/>
    </font>
  </fonts>
  <fills count="7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EF3C7"/>
        <bgColor rgb="FFFAF9F6"/>
      </patternFill>
    </fill>
    <fill>
      <patternFill patternType="solid">
        <fgColor rgb="FFDCFCE7"/>
        <bgColor rgb="FFF3F4F6"/>
      </patternFill>
    </fill>
    <fill>
      <patternFill patternType="solid">
        <fgColor rgb="FFF3F4F6"/>
        <bgColor rgb="FFFAF9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3" borderId="1" applyAlignment="1" pivotButton="0" quotePrefix="0" xfId="0">
      <alignment horizontal="left" vertical="center" wrapText="1" indent="1"/>
    </xf>
    <xf numFmtId="0" fontId="6" fillId="0" borderId="1" applyAlignment="1" pivotButton="0" quotePrefix="0" xfId="0">
      <alignment horizontal="left" vertical="center" wrapText="1" indent="1"/>
    </xf>
    <xf numFmtId="164" fontId="7" fillId="4" borderId="1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top" wrapText="1" indent="1"/>
    </xf>
    <xf numFmtId="2" fontId="7" fillId="4" borderId="1" applyAlignment="1" pivotButton="0" quotePrefix="0" xfId="0">
      <alignment horizontal="right" vertical="center" indent="1"/>
    </xf>
    <xf numFmtId="10" fontId="7" fillId="4" borderId="1" applyAlignment="1" pivotButton="0" quotePrefix="0" xfId="0">
      <alignment horizontal="right" vertical="center" indent="1"/>
    </xf>
    <xf numFmtId="0" fontId="9" fillId="0" borderId="1" applyAlignment="1" pivotButton="0" quotePrefix="0" xfId="0">
      <alignment horizontal="left" vertical="center" wrapText="1" indent="1"/>
    </xf>
    <xf numFmtId="10" fontId="9" fillId="3" borderId="1" applyAlignment="1" pivotButton="0" quotePrefix="0" xfId="0">
      <alignment horizontal="right" vertical="center" indent="1"/>
    </xf>
    <xf numFmtId="10" fontId="9" fillId="5" borderId="1" applyAlignment="1" pivotButton="0" quotePrefix="0" xfId="0">
      <alignment horizontal="right" vertical="center" indent="1"/>
    </xf>
    <xf numFmtId="9" fontId="7" fillId="4" borderId="1" applyAlignment="1" pivotButton="0" quotePrefix="0" xfId="0">
      <alignment horizontal="right" vertical="center" indent="1"/>
    </xf>
    <xf numFmtId="9" fontId="6" fillId="6" borderId="1" applyAlignment="1" pivotButton="0" quotePrefix="0" xfId="0">
      <alignment horizontal="right" vertical="center" indent="1"/>
    </xf>
    <xf numFmtId="10" fontId="10" fillId="5" borderId="1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top" wrapText="1" indent="1"/>
    </xf>
    <xf numFmtId="10" fontId="6" fillId="6" borderId="1" applyAlignment="1" pivotButton="0" quotePrefix="0" xfId="0">
      <alignment horizontal="right" vertical="center" indent="1"/>
    </xf>
    <xf numFmtId="10" fontId="6" fillId="4" borderId="1" applyAlignment="1" pivotButton="0" quotePrefix="0" xfId="0">
      <alignment horizontal="right" vertical="center" indent="1"/>
    </xf>
    <xf numFmtId="165" fontId="6" fillId="6" borderId="1" applyAlignment="1" pivotButton="0" quotePrefix="0" xfId="0">
      <alignment horizontal="right" vertical="center" indent="1"/>
    </xf>
    <xf numFmtId="10" fontId="6" fillId="5" borderId="1" applyAlignment="1" pivotButton="0" quotePrefix="0" xfId="0">
      <alignment horizontal="right" vertical="center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3" borderId="1" applyAlignment="1" pivotButton="0" quotePrefix="0" xfId="0">
      <alignment horizontal="left" vertical="center" wrapText="1" indent="1"/>
    </xf>
    <xf numFmtId="0" fontId="6" fillId="0" borderId="1" applyAlignment="1" pivotButton="0" quotePrefix="0" xfId="0">
      <alignment horizontal="left" vertical="center" wrapText="1" indent="1"/>
    </xf>
    <xf numFmtId="164" fontId="7" fillId="4" borderId="1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top" wrapText="1" indent="1"/>
    </xf>
    <xf numFmtId="2" fontId="7" fillId="4" borderId="1" applyAlignment="1" pivotButton="0" quotePrefix="0" xfId="0">
      <alignment horizontal="right" vertical="center" indent="1"/>
    </xf>
    <xf numFmtId="10" fontId="7" fillId="4" borderId="1" applyAlignment="1" pivotButton="0" quotePrefix="0" xfId="0">
      <alignment horizontal="right" vertical="center" indent="1"/>
    </xf>
    <xf numFmtId="0" fontId="9" fillId="0" borderId="1" applyAlignment="1" pivotButton="0" quotePrefix="0" xfId="0">
      <alignment horizontal="left" vertical="center" wrapText="1" indent="1"/>
    </xf>
    <xf numFmtId="10" fontId="9" fillId="3" borderId="1" applyAlignment="1" pivotButton="0" quotePrefix="0" xfId="0">
      <alignment horizontal="right" vertical="center" indent="1"/>
    </xf>
    <xf numFmtId="10" fontId="9" fillId="5" borderId="1" applyAlignment="1" pivotButton="0" quotePrefix="0" xfId="0">
      <alignment horizontal="right" vertical="center" indent="1"/>
    </xf>
    <xf numFmtId="9" fontId="7" fillId="4" borderId="1" applyAlignment="1" pivotButton="0" quotePrefix="0" xfId="0">
      <alignment horizontal="right" vertical="center" indent="1"/>
    </xf>
    <xf numFmtId="9" fontId="6" fillId="6" borderId="1" applyAlignment="1" pivotButton="0" quotePrefix="0" xfId="0">
      <alignment horizontal="right" vertical="center" indent="1"/>
    </xf>
    <xf numFmtId="10" fontId="10" fillId="5" borderId="1" applyAlignment="1" pivotButton="0" quotePrefix="0" xfId="0">
      <alignment horizontal="right" vertical="center" indent="1"/>
    </xf>
    <xf numFmtId="10" fontId="6" fillId="6" borderId="1" applyAlignment="1" pivotButton="0" quotePrefix="0" xfId="0">
      <alignment horizontal="right" vertical="center" indent="1"/>
    </xf>
    <xf numFmtId="10" fontId="6" fillId="4" borderId="1" applyAlignment="1" pivotButton="0" quotePrefix="0" xfId="0">
      <alignment horizontal="right" vertical="center" indent="1"/>
    </xf>
    <xf numFmtId="165" fontId="6" fillId="6" borderId="1" applyAlignment="1" pivotButton="0" quotePrefix="0" xfId="0">
      <alignment horizontal="right" vertical="center" indent="1"/>
    </xf>
    <xf numFmtId="10" fontId="6" fillId="5" borderId="1" applyAlignment="1" pivotButton="0" quotePrefix="0" xfId="0">
      <alignment horizontal="right" vertical="center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B5CF6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F1F40"/>
      <rgbColor rgb="FF10B981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capital/modules/6.2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C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9" min="1" max="1"/>
    <col width="14" customWidth="1" style="19" min="2" max="2"/>
    <col width="50" customWidth="1" style="19" min="3" max="3"/>
  </cols>
  <sheetData>
    <row r="1" ht="22" customHeight="1" s="20"/>
    <row r="2" ht="13.4" customHeight="1" s="20">
      <c r="A2" s="21" t="inlineStr">
        <is>
          <t>deabaco · Andina · WACC build · Módulo 6.2</t>
        </is>
      </c>
      <c r="B2" s="22" t="n"/>
      <c r="C2" s="23" t="n"/>
    </row>
    <row r="3" ht="21.75" customHeight="1" s="20"/>
    <row r="4" ht="15" customHeight="1" s="20">
      <c r="A4" s="24" t="inlineStr">
        <is>
          <t>Costo de equity (Re) vía CAPM</t>
        </is>
      </c>
      <c r="B4" s="22" t="n"/>
      <c r="C4" s="23" t="n"/>
    </row>
    <row r="5" ht="15" customHeight="1" s="20">
      <c r="A5" s="25" t="inlineStr">
        <is>
          <t>Rf — Tasa libre de riesgo (Chile)</t>
        </is>
      </c>
      <c r="B5" s="26" t="n">
        <v>0.05</v>
      </c>
      <c r="C5" s="27" t="inlineStr">
        <is>
          <t>BCP soberano 10-año o equivalente. Aproximación para 2026.</t>
        </is>
      </c>
    </row>
    <row r="6" ht="19.4" customHeight="1" s="20">
      <c r="A6" s="25" t="inlineStr">
        <is>
          <t>β — Beta sector consumer/FMCG</t>
        </is>
      </c>
      <c r="B6" s="28" t="n">
        <v>0.9</v>
      </c>
      <c r="C6" s="27" t="inlineStr">
        <is>
          <t>Damodaran emerging markets WACC, sector consumer staples. ~0.85-0.95.</t>
        </is>
      </c>
    </row>
    <row r="7" ht="19.4" customHeight="1" s="20">
      <c r="A7" s="25" t="inlineStr">
        <is>
          <t>Prima de mercado total Chile (ERP)</t>
        </is>
      </c>
      <c r="B7" s="29" t="n">
        <v>0.0601</v>
      </c>
      <c r="C7" s="27" t="inlineStr">
        <is>
          <t>Damodaran abril 2026: ERP total Chile USD = 6.01%. Re-verificar próximo abril.</t>
        </is>
      </c>
    </row>
    <row r="8" ht="15" customHeight="1" s="20">
      <c r="A8" s="30" t="inlineStr">
        <is>
          <t>Re base = Rf + β × ERP</t>
        </is>
      </c>
      <c r="B8" s="31">
        <f>B5+B6*B7</f>
        <v/>
      </c>
      <c r="C8" s="27" t="inlineStr">
        <is>
          <t>CAPM clásico. Andina: 5% + 0.9 × 6.01% = 10.41%.</t>
        </is>
      </c>
    </row>
    <row r="9" ht="15" customHeight="1" s="20">
      <c r="A9" s="25" t="inlineStr">
        <is>
          <t>+ Prima tamaño/iliquidez (empresa privada)</t>
        </is>
      </c>
      <c r="B9" s="26" t="n">
        <v>0.015</v>
      </c>
      <c r="C9" s="27" t="inlineStr">
        <is>
          <t>Empresa privada mid-market: +1-2%. Si listada y líquida, omitir.</t>
        </is>
      </c>
    </row>
    <row r="10" ht="15" customHeight="1" s="20">
      <c r="A10" s="30" t="inlineStr">
        <is>
          <t>Re ajustado</t>
        </is>
      </c>
      <c r="B10" s="32">
        <f>B8+B9</f>
        <v/>
      </c>
      <c r="C10" s="27" t="inlineStr">
        <is>
          <t>Costo de equity ajustado para Andina. Banda 11-12%.</t>
        </is>
      </c>
    </row>
    <row r="11" ht="21.75" customHeight="1" s="20"/>
    <row r="12" ht="15" customHeight="1" s="20">
      <c r="A12" s="24" t="inlineStr">
        <is>
          <t>Costo de deuda (Rd)</t>
        </is>
      </c>
      <c r="B12" s="22" t="n"/>
      <c r="C12" s="23" t="n"/>
    </row>
    <row r="13" ht="15" customHeight="1" s="20">
      <c r="A13" s="25" t="inlineStr">
        <is>
          <t>Tasa nominal de deuda</t>
        </is>
      </c>
      <c r="B13" s="26" t="n">
        <v>0.07000000000000001</v>
      </c>
      <c r="C13" s="27" t="inlineStr">
        <is>
          <t>Promedio ponderado de la deuda actual. Andina mid-market: 6-8%.</t>
        </is>
      </c>
    </row>
    <row r="14" ht="19.4" customHeight="1" s="20">
      <c r="A14" s="25" t="inlineStr">
        <is>
          <t>Tasa impositiva</t>
        </is>
      </c>
      <c r="B14" s="33" t="n">
        <v>0.27</v>
      </c>
      <c r="C14" s="27" t="inlineStr">
        <is>
          <t>Chile Régimen General DL 824. Pyme: 25%. México: ~30%. Colombia: ~35%.</t>
        </is>
      </c>
    </row>
    <row r="15" ht="19.4" customHeight="1" s="20">
      <c r="A15" s="30" t="inlineStr">
        <is>
          <t>Rd después de impuestos = Rd × (1 − t)</t>
        </is>
      </c>
      <c r="B15" s="32">
        <f>B13*(1-B14)</f>
        <v/>
      </c>
      <c r="C15" s="27" t="inlineStr">
        <is>
          <t>Tax shield: cada $1 de interés ahorra $0.27 de impuesto. Rd_after_tax = 7% × 0.73 = 5.11%.</t>
        </is>
      </c>
    </row>
    <row r="16" ht="21.75" customHeight="1" s="20"/>
    <row r="17" ht="15" customHeight="1" s="20">
      <c r="A17" s="24" t="inlineStr">
        <is>
          <t>Estructura de capital</t>
        </is>
      </c>
      <c r="B17" s="22" t="n"/>
      <c r="C17" s="23" t="n"/>
    </row>
    <row r="18" ht="19.4" customHeight="1" s="20">
      <c r="A18" s="25" t="inlineStr">
        <is>
          <t>Peso de deuda %D</t>
        </is>
      </c>
      <c r="B18" s="33" t="n">
        <v>0.3</v>
      </c>
      <c r="C18" s="27" t="inlineStr">
        <is>
          <t>Target structure, NO la actual si está desbalanceada. Andina mid-market: 30%.</t>
        </is>
      </c>
    </row>
    <row r="19" ht="15" customHeight="1" s="20">
      <c r="A19" s="25" t="inlineStr">
        <is>
          <t>Peso de equity %E</t>
        </is>
      </c>
      <c r="B19" s="34">
        <f>1-B18</f>
        <v/>
      </c>
      <c r="C19" s="27" t="inlineStr">
        <is>
          <t>Complementario. Si %D = 30%, %E = 70%.</t>
        </is>
      </c>
    </row>
    <row r="20" ht="21.75" customHeight="1" s="20"/>
    <row r="21" ht="15" customHeight="1" s="20">
      <c r="A21" s="24" t="inlineStr">
        <is>
          <t>WACC</t>
        </is>
      </c>
      <c r="B21" s="22" t="n"/>
      <c r="C21" s="23" t="n"/>
    </row>
    <row r="22" ht="19.4" customHeight="1" s="20">
      <c r="A22" s="30" t="inlineStr">
        <is>
          <t>WACC = Re × %E + Rd_after × %D</t>
        </is>
      </c>
      <c r="B22" s="35">
        <f>B10*B19+B15*B18</f>
        <v/>
      </c>
      <c r="C22" s="27" t="inlineStr">
        <is>
          <t>Andina: 11.4% × 0.70 + 5.1% × 0.30 = 9.51%. El hurdle rate para el proyecto promedio.</t>
        </is>
      </c>
    </row>
    <row r="23" ht="60" customHeight="1" s="20"/>
    <row r="24" ht="19.4" customHeight="1" s="20">
      <c r="A24" s="27" t="inlineStr">
        <is>
          <t>Cita disciplinada: 'WACC Andina = 9.51% calculado con Damodaran CRP abril 2026, β consumer 0.9, target capital structure 30/70'. Sin la cita, el WACC es ruido — Damodaran refresca su data CRP anualmente, y el dato 'Chile ERP 6%' sin fecha no se puede defender ante el directorio.</t>
        </is>
      </c>
    </row>
  </sheetData>
  <mergeCells count="6">
    <mergeCell ref="A17:C17"/>
    <mergeCell ref="A21:C21"/>
    <mergeCell ref="A12:C12"/>
    <mergeCell ref="A4:C4"/>
    <mergeCell ref="A24:C24"/>
    <mergeCell ref="A2:C2"/>
  </mergeCells>
  <hyperlinks>
    <hyperlink xmlns:r="http://schemas.openxmlformats.org/officeDocument/2006/relationships" ref="A2" display="deabaco · Andina · WACC build · Módulo 6.2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2563EB"/>
    <outlinePr summaryBelow="1" summaryRight="1"/>
    <pageSetUpPr fitToPage="0"/>
  </sheetPr>
  <dimension ref="A2:H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6" customWidth="1" style="19" min="1" max="1"/>
    <col width="14" customWidth="1" style="19" min="2" max="5"/>
    <col width="16" customWidth="1" style="19" min="6" max="7"/>
    <col width="40" customWidth="1" style="19" min="8" max="8"/>
  </cols>
  <sheetData>
    <row r="1" ht="22" customHeight="1" s="20"/>
    <row r="2" ht="15" customHeight="1" s="20">
      <c r="A2" s="21" t="inlineStr">
        <is>
          <t>Country Risk Premium · Damodaran abril 2026 · 6 países LATAM</t>
        </is>
      </c>
      <c r="B2" s="22" t="n"/>
      <c r="C2" s="22" t="n"/>
      <c r="D2" s="22" t="n"/>
      <c r="E2" s="22" t="n"/>
      <c r="F2" s="22" t="n"/>
      <c r="G2" s="22" t="n"/>
      <c r="H2" s="23" t="n"/>
    </row>
    <row r="3" ht="21.75" customHeight="1" s="20"/>
    <row r="4" ht="60" customHeight="1" s="20">
      <c r="A4" s="30" t="inlineStr">
        <is>
          <t>País</t>
        </is>
      </c>
      <c r="B4" s="24" t="inlineStr">
        <is>
          <t>Rating Moody's</t>
        </is>
      </c>
      <c r="C4" s="24" t="inlineStr">
        <is>
          <t>Default spread</t>
        </is>
      </c>
      <c r="D4" s="24" t="inlineStr">
        <is>
          <t>ERP total USD</t>
        </is>
      </c>
      <c r="E4" s="24" t="inlineStr">
        <is>
          <t>CRP componente</t>
        </is>
      </c>
      <c r="F4" s="24" t="inlineStr">
        <is>
          <t>Tasa corporativa</t>
        </is>
      </c>
      <c r="G4" s="24" t="inlineStr">
        <is>
          <t>WACC sintético</t>
        </is>
      </c>
      <c r="H4" s="24" t="inlineStr">
        <is>
          <t>Notas</t>
        </is>
      </c>
    </row>
    <row r="5" ht="27.75" customHeight="1" s="20">
      <c r="A5" s="27" t="inlineStr">
        <is>
          <t>Asunciones del cálculo del WACC sintético: β = 0.9 (sector consumer), Rf USD ≈ 4% (T10 Treasury), Rd nominal = 7%, target capital structure 30% deuda / 70% equity. Ajusta los inputs en el sheet 'WACC build' para tu propia empresa; este sheet muestra el delta entre países asumiendo el resto constante.</t>
        </is>
      </c>
    </row>
    <row r="6" ht="27.75" customHeight="1" s="20">
      <c r="A6" s="30" t="inlineStr">
        <is>
          <t>Chile</t>
        </is>
      </c>
      <c r="B6" s="25" t="inlineStr">
        <is>
          <t>A2</t>
        </is>
      </c>
      <c r="C6" s="36" t="n">
        <v>0.0081</v>
      </c>
      <c r="D6" s="37" t="n">
        <v>0.0601</v>
      </c>
      <c r="E6" s="36" t="n">
        <v>0.0124</v>
      </c>
      <c r="F6" s="34" t="n">
        <v>0.27</v>
      </c>
      <c r="G6" s="32">
        <f>(0.04+0.9*D6)*0.7+(0.07*(1-F6))*0.3</f>
        <v/>
      </c>
      <c r="H6" s="27" t="inlineStr">
        <is>
          <t>Más bajo de Sudamérica continental. DL 824.</t>
        </is>
      </c>
    </row>
    <row r="7" ht="27.75" customHeight="1" s="20">
      <c r="A7" s="25" t="inlineStr">
        <is>
          <t>Perú</t>
        </is>
      </c>
      <c r="B7" s="25" t="inlineStr">
        <is>
          <t>Baa1</t>
        </is>
      </c>
      <c r="C7" s="36" t="n">
        <v>0.0152</v>
      </c>
      <c r="D7" s="37" t="n">
        <v>0.07099999999999999</v>
      </c>
      <c r="E7" s="36" t="n">
        <v>0.0233</v>
      </c>
      <c r="F7" s="34" t="n">
        <v>0.295</v>
      </c>
      <c r="G7" s="32">
        <f>(0.04+0.9*D7)*0.7+(0.07*(1-F7))*0.3</f>
        <v/>
      </c>
      <c r="H7" s="27" t="inlineStr">
        <is>
          <t>Tasa corporativa 29.5%.</t>
        </is>
      </c>
    </row>
    <row r="8" ht="27.75" customHeight="1" s="20">
      <c r="A8" s="25" t="inlineStr">
        <is>
          <t>México</t>
        </is>
      </c>
      <c r="B8" s="25" t="inlineStr">
        <is>
          <t>Baa2</t>
        </is>
      </c>
      <c r="C8" s="36" t="n">
        <v>0.0181</v>
      </c>
      <c r="D8" s="37" t="n">
        <v>0.0755</v>
      </c>
      <c r="E8" s="36" t="n">
        <v>0.0278</v>
      </c>
      <c r="F8" s="34" t="n">
        <v>0.3</v>
      </c>
      <c r="G8" s="32">
        <f>(0.04+0.9*D8)*0.7+(0.07*(1-F8))*0.3</f>
        <v/>
      </c>
      <c r="H8" s="27" t="inlineStr">
        <is>
          <t>Tasa corporativa 30%. ISR ley federal.</t>
        </is>
      </c>
    </row>
    <row r="9" ht="27.75" customHeight="1" s="20">
      <c r="A9" s="25" t="inlineStr">
        <is>
          <t>Colombia</t>
        </is>
      </c>
      <c r="B9" s="25" t="inlineStr">
        <is>
          <t>Baa3</t>
        </is>
      </c>
      <c r="C9" s="36" t="n">
        <v>0.0209</v>
      </c>
      <c r="D9" s="37" t="n">
        <v>0.0798</v>
      </c>
      <c r="E9" s="36" t="n">
        <v>0.0321</v>
      </c>
      <c r="F9" s="34" t="n">
        <v>0.35</v>
      </c>
      <c r="G9" s="32">
        <f>(0.04+0.9*D9)*0.7+(0.07*(1-F9))*0.3</f>
        <v/>
      </c>
      <c r="H9" s="27" t="inlineStr">
        <is>
          <t>Tasa corporativa 35%. Más alto en LATAM.</t>
        </is>
      </c>
    </row>
    <row r="10" ht="27.75" customHeight="1" s="20">
      <c r="A10" s="25" t="inlineStr">
        <is>
          <t>Brasil</t>
        </is>
      </c>
      <c r="B10" s="25" t="inlineStr">
        <is>
          <t>Ba1</t>
        </is>
      </c>
      <c r="C10" s="36" t="n">
        <v>0.0238</v>
      </c>
      <c r="D10" s="37" t="n">
        <v>0.0843</v>
      </c>
      <c r="E10" s="36" t="n">
        <v>0.0366</v>
      </c>
      <c r="F10" s="34" t="n">
        <v>0.34</v>
      </c>
      <c r="G10" s="32">
        <f>(0.04+0.9*D10)*0.7+(0.07*(1-F10))*0.3</f>
        <v/>
      </c>
      <c r="H10" s="27" t="inlineStr">
        <is>
          <t>Tasa corporativa ~34% (IRPJ + CSLL).</t>
        </is>
      </c>
    </row>
    <row r="11" ht="19.4" customHeight="1" s="20">
      <c r="A11" s="25" t="inlineStr">
        <is>
          <t>Argentina</t>
        </is>
      </c>
      <c r="B11" s="25" t="inlineStr">
        <is>
          <t>Caa1</t>
        </is>
      </c>
      <c r="C11" s="36" t="n">
        <v>0.07140000000000001</v>
      </c>
      <c r="D11" s="37" t="n">
        <v>0.1572</v>
      </c>
      <c r="E11" s="36" t="n">
        <v>0.1095</v>
      </c>
      <c r="F11" s="34" t="n">
        <v>0.3</v>
      </c>
      <c r="G11" s="32">
        <f>(0.04+0.9*D11)*0.7+(0.07*(1-F11))*0.3</f>
        <v/>
      </c>
      <c r="H11" s="27" t="inlineStr">
        <is>
          <t>ERP muy alto. Para DCF, usar escenarios — Damodaran lo recomienda.</t>
        </is>
      </c>
    </row>
    <row r="12" ht="79.5" customHeight="1" s="20">
      <c r="A12" s="24" t="inlineStr">
        <is>
          <t>Lectura del módulo</t>
        </is>
      </c>
      <c r="B12" s="22" t="n"/>
      <c r="C12" s="22" t="n"/>
      <c r="D12" s="22" t="n"/>
      <c r="E12" s="22" t="n"/>
      <c r="F12" s="22" t="n"/>
      <c r="G12" s="22" t="n"/>
      <c r="H12" s="23" t="n"/>
    </row>
    <row r="13" ht="28.35" customHeight="1" s="20">
      <c r="A13" s="27" t="inlineStr">
        <is>
          <t>Spread WACC Chile vs Argentina ≈ 8-10 puntos porcentuales. Eso es la diferencia entre proyectos que CREAN valor con un TIR de 12% (Chile) vs proyectos que lo DESTRUYEN al mismo TIR (Argentina). Un 'WACC LATAM único' aplicado a operaciones en Chile + México + Argentina sub-valua los proyectos chilenos y sobre-valua los argentinos. La disciplina: construir WACC por país, ponderar por contribución, defender la cita Damodaran con vintage explícita (abril 2026, próximo refresh marzo 2027).</t>
        </is>
      </c>
    </row>
  </sheetData>
  <mergeCells count="4">
    <mergeCell ref="A12:H12"/>
    <mergeCell ref="A13:H13"/>
    <mergeCell ref="A2:H2"/>
    <mergeCell ref="A5:H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8B5CF6"/>
    <outlinePr summaryBelow="1" summaryRight="1"/>
    <pageSetUpPr fitToPage="0"/>
  </sheetPr>
  <dimension ref="A2:I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9" min="1" max="1"/>
    <col width="12" customWidth="1" style="19" min="2" max="8"/>
    <col width="36" customWidth="1" style="19" min="9" max="9"/>
  </cols>
  <sheetData>
    <row r="1" ht="22" customHeight="1" s="20"/>
    <row r="2" ht="15" customHeight="1" s="20">
      <c r="A2" s="21" t="inlineStr">
        <is>
          <t>WACC vs %deuda — la curva en U</t>
        </is>
      </c>
      <c r="B2" s="22" t="n"/>
      <c r="C2" s="22" t="n"/>
      <c r="D2" s="22" t="n"/>
      <c r="E2" s="22" t="n"/>
      <c r="F2" s="22" t="n"/>
      <c r="G2" s="22" t="n"/>
      <c r="H2" s="22" t="n"/>
      <c r="I2" s="23" t="n"/>
    </row>
    <row r="3" ht="60" customHeight="1" s="20"/>
    <row r="4" ht="19.4" customHeight="1" s="20">
      <c r="A4" s="27" t="inlineStr">
        <is>
          <t>En teoría (Modigliani-Miller con impuestos): subir leverage baja WACC vía tax shield. En práctica: subir leverage también sube Re (por riesgo financiero crecidio) y a partir de cierto punto sube Rd (por riesgo de quiebra). El resultado: WACC tiene forma de U — primero baja, luego sube. El punto óptimo está típicamente en 30-50% deuda para mid-market.</t>
        </is>
      </c>
    </row>
    <row r="5" ht="21.75" customHeight="1" s="20"/>
    <row r="6" ht="15" customHeight="1" s="20">
      <c r="A6" s="30" t="inlineStr">
        <is>
          <t>Variable</t>
        </is>
      </c>
      <c r="B6" s="24" t="inlineStr">
        <is>
          <t>10% deuda</t>
        </is>
      </c>
      <c r="C6" s="24" t="inlineStr">
        <is>
          <t>20% deuda</t>
        </is>
      </c>
      <c r="D6" s="24" t="inlineStr">
        <is>
          <t>30% deuda</t>
        </is>
      </c>
      <c r="E6" s="24" t="inlineStr">
        <is>
          <t>40% deuda</t>
        </is>
      </c>
      <c r="F6" s="24" t="inlineStr">
        <is>
          <t>50% deuda</t>
        </is>
      </c>
      <c r="G6" s="24" t="inlineStr">
        <is>
          <t>60% deuda</t>
        </is>
      </c>
      <c r="H6" s="24" t="inlineStr">
        <is>
          <t>70% deuda</t>
        </is>
      </c>
      <c r="I6" s="24" t="inlineStr">
        <is>
          <t>Nota</t>
        </is>
      </c>
    </row>
    <row r="7" ht="15" customHeight="1" s="20">
      <c r="A7" s="25" t="inlineStr">
        <is>
          <t>% deuda</t>
        </is>
      </c>
      <c r="B7" s="34" t="n">
        <v>0.1</v>
      </c>
      <c r="C7" s="34" t="n">
        <v>0.2</v>
      </c>
      <c r="D7" s="34" t="n">
        <v>0.3</v>
      </c>
      <c r="E7" s="34" t="n">
        <v>0.4</v>
      </c>
      <c r="F7" s="34" t="n">
        <v>0.5</v>
      </c>
      <c r="G7" s="34" t="n">
        <v>0.6</v>
      </c>
      <c r="H7" s="34" t="n">
        <v>0.7</v>
      </c>
    </row>
    <row r="8" ht="15" customHeight="1" s="20">
      <c r="A8" s="25" t="inlineStr">
        <is>
          <t>Re (sube con leverage)</t>
        </is>
      </c>
      <c r="B8" s="29" t="n">
        <v>0.105</v>
      </c>
      <c r="C8" s="29" t="n">
        <v>0.108</v>
      </c>
      <c r="D8" s="29" t="n">
        <v>0.112</v>
      </c>
      <c r="E8" s="29" t="n">
        <v>0.118</v>
      </c>
      <c r="F8" s="29" t="n">
        <v>0.125</v>
      </c>
      <c r="G8" s="29" t="n">
        <v>0.135</v>
      </c>
      <c r="H8" s="29" t="n">
        <v>0.15</v>
      </c>
    </row>
    <row r="9" ht="15" customHeight="1" s="20">
      <c r="A9" s="25" t="inlineStr">
        <is>
          <t>Rd nominal</t>
        </is>
      </c>
      <c r="B9" s="29" t="n">
        <v>0.065</v>
      </c>
      <c r="C9" s="29" t="n">
        <v>0.065</v>
      </c>
      <c r="D9" s="29" t="n">
        <v>0.068</v>
      </c>
      <c r="E9" s="29" t="n">
        <v>0.07000000000000001</v>
      </c>
      <c r="F9" s="29" t="n">
        <v>0.075</v>
      </c>
      <c r="G9" s="29" t="n">
        <v>0.08500000000000001</v>
      </c>
      <c r="H9" s="29" t="n">
        <v>0.1</v>
      </c>
    </row>
    <row r="10" ht="15" customHeight="1" s="20">
      <c r="A10" s="25" t="inlineStr">
        <is>
          <t>Rd post-tax (27%)</t>
        </is>
      </c>
      <c r="B10" s="36">
        <f>B9*(1-0.27)</f>
        <v/>
      </c>
      <c r="C10" s="36">
        <f>C9*(1-0.27)</f>
        <v/>
      </c>
      <c r="D10" s="36">
        <f>D9*(1-0.27)</f>
        <v/>
      </c>
      <c r="E10" s="36">
        <f>E9*(1-0.27)</f>
        <v/>
      </c>
      <c r="F10" s="36">
        <f>F9*(1-0.27)</f>
        <v/>
      </c>
      <c r="G10" s="36">
        <f>G9*(1-0.27)</f>
        <v/>
      </c>
      <c r="H10" s="36">
        <f>H9*(1-0.27)</f>
        <v/>
      </c>
    </row>
    <row r="11" ht="15" customHeight="1" s="20">
      <c r="A11" s="30" t="inlineStr">
        <is>
          <t>WACC</t>
        </is>
      </c>
      <c r="B11" s="32">
        <f>B8*(1-B7)+B10*B7</f>
        <v/>
      </c>
      <c r="C11" s="32">
        <f>C8*(1-C7)+C10*C7</f>
        <v/>
      </c>
      <c r="D11" s="32">
        <f>D8*(1-D7)+D10*D7</f>
        <v/>
      </c>
      <c r="E11" s="32">
        <f>E8*(1-E7)+E10*E7</f>
        <v/>
      </c>
      <c r="F11" s="32">
        <f>F8*(1-F7)+F10*F7</f>
        <v/>
      </c>
      <c r="G11" s="32">
        <f>G8*(1-G7)+G10*G7</f>
        <v/>
      </c>
      <c r="H11" s="32">
        <f>H8*(1-H7)+H10*H7</f>
        <v/>
      </c>
    </row>
    <row r="13" ht="79.5" customHeight="1" s="20">
      <c r="A13" s="24" t="inlineStr">
        <is>
          <t>Lectura U-curve</t>
        </is>
      </c>
      <c r="B13" s="22" t="n"/>
      <c r="C13" s="22" t="n"/>
      <c r="D13" s="22" t="n"/>
      <c r="E13" s="22" t="n"/>
      <c r="F13" s="22" t="n"/>
      <c r="G13" s="22" t="n"/>
      <c r="H13" s="22" t="n"/>
      <c r="I13" s="23" t="n"/>
    </row>
    <row r="14" ht="19.4" customHeight="1" s="20">
      <c r="A14" s="27" t="inlineStr">
        <is>
          <t>El óptimo (WACC mínimo) está típicamente en 30-50% deuda. Más de 50%: Rd empieza a subir por riesgo de quiebra y Re sube por riesgo financiero. Menos de 20%: el tax shield está sub-utilizado. La regla mid-market: target 30-40% deuda salvo razones específicas (industria cíclica = más bajo; activos altamente colateralizables = más alto).</t>
        </is>
      </c>
    </row>
  </sheetData>
  <mergeCells count="4">
    <mergeCell ref="A4:I4"/>
    <mergeCell ref="A2:I2"/>
    <mergeCell ref="A13:I13"/>
    <mergeCell ref="A14:I1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10B981"/>
    <outlinePr summaryBelow="1" summaryRight="1"/>
    <pageSetUpPr fitToPage="0"/>
  </sheetPr>
  <dimension ref="A2:E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19" min="1" max="1"/>
    <col width="14" customWidth="1" style="19" min="2" max="4"/>
    <col width="50" customWidth="1" style="19" min="5" max="5"/>
  </cols>
  <sheetData>
    <row r="1" ht="22" customHeight="1" s="20"/>
    <row r="2" ht="15" customHeight="1" s="20">
      <c r="A2" s="21" t="inlineStr">
        <is>
          <t>Hurdle rate por tipo de proyecto — aplicación práctica</t>
        </is>
      </c>
      <c r="B2" s="22" t="n"/>
      <c r="C2" s="22" t="n"/>
      <c r="D2" s="22" t="n"/>
      <c r="E2" s="23" t="n"/>
    </row>
    <row r="4" ht="15" customHeight="1" s="20">
      <c r="A4" s="30" t="inlineStr">
        <is>
          <t>WACC base de la empresa</t>
        </is>
      </c>
      <c r="B4" s="29" t="n">
        <v>0.095</v>
      </c>
      <c r="C4" s="27" t="inlineStr">
        <is>
          <t>Lee del sheet 'WACC build' celda B21. Andina ≈ 9.5%.</t>
        </is>
      </c>
    </row>
    <row r="5" ht="21.75" customHeight="1" s="20"/>
    <row r="6" ht="36" customHeight="1" s="20">
      <c r="A6" s="30" t="inlineStr">
        <is>
          <t>Tipo de proyecto</t>
        </is>
      </c>
      <c r="B6" s="24" t="inlineStr">
        <is>
          <t>Ajuste de riesgo</t>
        </is>
      </c>
      <c r="C6" s="24" t="inlineStr">
        <is>
          <t>Hurdle rate</t>
        </is>
      </c>
      <c r="D6" s="24" t="inlineStr">
        <is>
          <t>TIR mínimo aceptable</t>
        </is>
      </c>
      <c r="E6" s="24" t="inlineStr">
        <is>
          <t>Justificación</t>
        </is>
      </c>
    </row>
    <row r="7" ht="36" customHeight="1" s="20">
      <c r="A7" s="25" t="inlineStr">
        <is>
          <t>Mantenimiento (replacement)</t>
        </is>
      </c>
      <c r="B7" s="38" t="n">
        <v>-0.02</v>
      </c>
      <c r="C7" s="31">
        <f>$B$4+B7</f>
        <v/>
      </c>
      <c r="D7" s="39">
        <f>C7</f>
        <v/>
      </c>
      <c r="E7" s="27" t="inlineStr">
        <is>
          <t>Reemplazo de activos = riesgo bajo. Hurdle &lt; WACC.</t>
        </is>
      </c>
    </row>
    <row r="8" ht="36" customHeight="1" s="20">
      <c r="A8" s="25" t="inlineStr">
        <is>
          <t>Capacidad nueva en mercado existente</t>
        </is>
      </c>
      <c r="B8" s="38" t="n">
        <v>0</v>
      </c>
      <c r="C8" s="31">
        <f>$B$4+B8</f>
        <v/>
      </c>
      <c r="D8" s="39">
        <f>C8</f>
        <v/>
      </c>
      <c r="E8" s="27" t="inlineStr">
        <is>
          <t>Riesgo medio = WACC base.</t>
        </is>
      </c>
    </row>
    <row r="9" ht="36" customHeight="1" s="20">
      <c r="A9" s="25" t="inlineStr">
        <is>
          <t>Producto nuevo en mercado existente</t>
        </is>
      </c>
      <c r="B9" s="38" t="n">
        <v>0.03</v>
      </c>
      <c r="C9" s="31">
        <f>$B$4+B9</f>
        <v/>
      </c>
      <c r="D9" s="39">
        <f>C9</f>
        <v/>
      </c>
      <c r="E9" s="27" t="inlineStr">
        <is>
          <t>Riesgo más alto = +2-4pp sobre WACC.</t>
        </is>
      </c>
    </row>
    <row r="10" ht="36" customHeight="1" s="20">
      <c r="A10" s="25" t="inlineStr">
        <is>
          <t>Entrada a mercado geográfico nuevo</t>
        </is>
      </c>
      <c r="B10" s="38" t="n">
        <v>0.05</v>
      </c>
      <c r="C10" s="31">
        <f>$B$4+B10</f>
        <v/>
      </c>
      <c r="D10" s="39">
        <f>C10</f>
        <v/>
      </c>
      <c r="E10" s="27" t="inlineStr">
        <is>
          <t>Riesgo alto = +4-6pp. Andina entrando a México (Módulo 2.4).</t>
        </is>
      </c>
    </row>
    <row r="11" ht="36" customHeight="1" s="20">
      <c r="A11" s="25" t="inlineStr">
        <is>
          <t>M&amp;A con sinergias significativas</t>
        </is>
      </c>
      <c r="B11" s="38" t="n">
        <v>0.07000000000000001</v>
      </c>
      <c r="C11" s="31">
        <f>$B$4+B11</f>
        <v/>
      </c>
      <c r="D11" s="39">
        <f>C11</f>
        <v/>
      </c>
      <c r="E11" s="27" t="inlineStr">
        <is>
          <t>Riesgo alto. Sinergias destruyen valor 60% del tiempo (Mauboussin).</t>
        </is>
      </c>
    </row>
    <row r="12" ht="36" customHeight="1" s="20">
      <c r="A12" s="25" t="inlineStr">
        <is>
          <t>Greenfield / disruptive bet</t>
        </is>
      </c>
      <c r="B12" s="38" t="n">
        <v>0.1</v>
      </c>
      <c r="C12" s="31">
        <f>$B$4+B12</f>
        <v/>
      </c>
      <c r="D12" s="39">
        <f>C12</f>
        <v/>
      </c>
      <c r="E12" s="27" t="inlineStr">
        <is>
          <t>Riesgo muy alto. Hurdle = WACC + 10pp o más.</t>
        </is>
      </c>
    </row>
    <row r="13" ht="19.4" customHeight="1" s="20">
      <c r="A13" s="25" t="inlineStr">
        <is>
          <t>Proyecto defensivo (no negocialble)</t>
        </is>
      </c>
      <c r="B13" s="38" t="n">
        <v>-0.04</v>
      </c>
      <c r="C13" s="31">
        <f>$B$4+B13</f>
        <v/>
      </c>
      <c r="D13" s="39">
        <f>C13</f>
        <v/>
      </c>
      <c r="E13" s="27" t="inlineStr">
        <is>
          <t>Cumplimiento regulatorio, seguridad operacional. Hurdle puede ser &lt; WACC porque la alternativa es no operar.</t>
        </is>
      </c>
    </row>
    <row r="14" ht="79.5" customHeight="1" s="20"/>
    <row r="15" ht="28.35" customHeight="1" s="20">
      <c r="A15" s="27" t="inlineStr">
        <is>
          <t>Aplicar WACC plano a todos los proyectos sub-asigna a los seguros y sobre-asigna a los riesgosos. La disciplina: cada proyecto se compara contra su hurdle ajustado por riesgo. Una expansión geográfica con TIR 12% y hurdle 14.5% (Andina entrada Mexico) NO procede, aunque suene bien. Una replacement con TIR 9% y hurdle 7.5% SÍ procede aunque el TIR sea modesto.</t>
        </is>
      </c>
    </row>
  </sheetData>
  <mergeCells count="3">
    <mergeCell ref="A2:E2"/>
    <mergeCell ref="C4:E4"/>
    <mergeCell ref="A15:E1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E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9" min="1" max="1"/>
  </cols>
  <sheetData>
    <row r="1" ht="22" customHeight="1" s="20"/>
    <row r="2" ht="15" customHeight="1" s="20">
      <c r="A2" s="21" t="inlineStr">
        <is>
          <t>Tu WACC · construye el tuyo</t>
        </is>
      </c>
      <c r="B2" s="22" t="n"/>
      <c r="C2" s="22" t="n"/>
      <c r="D2" s="22" t="n"/>
      <c r="E2" s="23" t="n"/>
    </row>
    <row r="3" ht="99.75" customHeight="1" s="20"/>
    <row r="4" ht="37.3" customHeight="1" s="20">
      <c r="A4" s="27" t="inlineStr">
        <is>
          <t>Paso 1: en 'WACC build', reemplaza Andina con tu Rf local, β sector, ERP país (lee de 'CRP por país LATAM'), Re ajustado, Rd nominal, tax rate. Paso 2: revisa 'U-curve' para entender la sensibilidad. Paso 3: en 'Hurdle por proyecto', ajusta el WACC base con la prima de riesgo de cada proyecto. Resultado: cada proyecto tiene un hurdle defendible, no un número plano que distorsiona decisiones.</t>
        </is>
      </c>
    </row>
  </sheetData>
  <mergeCells count="2">
    <mergeCell ref="A2:E2"/>
    <mergeCell ref="A4:E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2026-05-14T04:52:58Z</dcterms:created>
  <dcterms:modified xmlns:dcterms="http://purl.org/dc/terms/" xmlns:xsi="http://www.w3.org/2001/XMLSchema-instance" xsi:type="dcterms:W3CDTF">2026-05-15T03:41:41Z</dcterms:modified>
  <cp:revision>0</cp:revision>
</cp:coreProperties>
</file>