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P&amp;L del mes" sheetId="1" state="visible" r:id="rId1"/>
    <sheet xmlns:r="http://schemas.openxmlformats.org/officeDocument/2006/relationships" name="Balance General" sheetId="2" state="visible" r:id="rId2"/>
    <sheet xmlns:r="http://schemas.openxmlformats.org/officeDocument/2006/relationships" name="Estado de Flujos" sheetId="3" state="visible" r:id="rId3"/>
    <sheet xmlns:r="http://schemas.openxmlformats.org/officeDocument/2006/relationships" name="Vinculaciones" sheetId="4" state="visible" r:id="rId4"/>
    <sheet xmlns:r="http://schemas.openxmlformats.org/officeDocument/2006/relationships" name="Tu mes" sheetId="5" state="visible" r:id="rId5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#,##0.0"/>
  </numFmts>
  <fonts count="1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2"/>
    </font>
    <font>
      <name val="Calibri"/>
      <charset val="1"/>
      <family val="0"/>
      <b val="1"/>
      <color rgb="FF374151"/>
      <sz val="10"/>
    </font>
    <font>
      <name val="Calibri"/>
      <charset val="1"/>
      <family val="0"/>
      <b val="1"/>
      <color rgb="FF0F1F40"/>
      <sz val="10"/>
    </font>
    <font>
      <name val="Calibri"/>
      <charset val="1"/>
      <family val="0"/>
      <color rgb="FF374151"/>
      <sz val="10"/>
    </font>
    <font>
      <name val="Calibri"/>
      <charset val="1"/>
      <family val="0"/>
      <color rgb="FF000000"/>
      <sz val="10"/>
    </font>
    <font>
      <name val="Calibri"/>
      <charset val="1"/>
      <family val="0"/>
      <i val="1"/>
      <color rgb="FF6B7280"/>
      <sz val="9"/>
    </font>
    <font>
      <name val="Arial"/>
      <charset val="1"/>
      <family val="0"/>
      <b val="1"/>
      <color rgb="FFA32D2D"/>
      <sz val="10"/>
    </font>
    <font>
      <name val="Arial"/>
      <charset val="1"/>
      <family val="0"/>
      <color rgb="FF374151"/>
      <sz val="10"/>
    </font>
    <font>
      <name val="Arial"/>
      <charset val="1"/>
      <family val="0"/>
      <color rgb="FF3B6D11"/>
      <sz val="10"/>
    </font>
  </fonts>
  <fills count="7">
    <fill>
      <patternFill/>
    </fill>
    <fill>
      <patternFill patternType="gray125"/>
    </fill>
    <fill>
      <patternFill patternType="solid">
        <fgColor rgb="FF0F1F40"/>
        <bgColor rgb="FF003300"/>
      </patternFill>
    </fill>
    <fill>
      <patternFill patternType="solid">
        <fgColor rgb="FFFAF9F6"/>
        <bgColor rgb="FFF3F4F6"/>
      </patternFill>
    </fill>
    <fill>
      <patternFill patternType="solid">
        <fgColor rgb="FFFEF3C7"/>
        <bgColor rgb="FFFAF9F6"/>
      </patternFill>
    </fill>
    <fill>
      <patternFill patternType="solid">
        <fgColor rgb="FFF3F4F6"/>
        <bgColor rgb="FFFAF9F6"/>
      </patternFill>
    </fill>
    <fill>
      <patternFill patternType="solid">
        <fgColor rgb="FFDCFCE7"/>
        <bgColor rgb="FFF3F4F6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9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indent="1"/>
    </xf>
    <xf numFmtId="0" fontId="5" fillId="0" borderId="1" applyAlignment="1" pivotButton="0" quotePrefix="0" xfId="0">
      <alignment horizontal="left" vertical="center" wrapText="1" indent="1"/>
    </xf>
    <xf numFmtId="0" fontId="6" fillId="3" borderId="1" applyAlignment="1" pivotButton="0" quotePrefix="0" xfId="0">
      <alignment horizontal="left" vertical="center" indent="1"/>
    </xf>
    <xf numFmtId="0" fontId="7" fillId="0" borderId="1" applyAlignment="1" pivotButton="0" quotePrefix="0" xfId="0">
      <alignment horizontal="left" vertical="center" wrapText="1" indent="1"/>
    </xf>
    <xf numFmtId="164" fontId="8" fillId="4" borderId="1" applyAlignment="1" pivotButton="0" quotePrefix="0" xfId="0">
      <alignment horizontal="right" vertical="center" indent="1"/>
    </xf>
    <xf numFmtId="0" fontId="9" fillId="0" borderId="0" applyAlignment="1" pivotButton="0" quotePrefix="0" xfId="0">
      <alignment horizontal="left" vertical="top" wrapText="1" indent="1"/>
    </xf>
    <xf numFmtId="164" fontId="7" fillId="5" borderId="1" applyAlignment="1" pivotButton="0" quotePrefix="0" xfId="0">
      <alignment horizontal="right" vertical="center" indent="1"/>
    </xf>
    <xf numFmtId="0" fontId="9" fillId="0" borderId="0" applyAlignment="1" pivotButton="0" quotePrefix="0" xfId="0">
      <alignment horizontal="left" vertical="top" wrapText="1" inden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center" vertical="bottom"/>
    </xf>
    <xf numFmtId="164" fontId="7" fillId="6" borderId="1" applyAlignment="1" pivotButton="0" quotePrefix="0" xfId="0">
      <alignment horizontal="right" vertical="center" inden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left" vertical="center" indent="1"/>
    </xf>
    <xf numFmtId="0" fontId="0" fillId="0" borderId="4" pivotButton="0" quotePrefix="0" xfId="0"/>
    <xf numFmtId="0" fontId="0" fillId="0" borderId="5" pivotButton="0" quotePrefix="0" xfId="0"/>
    <xf numFmtId="0" fontId="5" fillId="0" borderId="1" applyAlignment="1" pivotButton="0" quotePrefix="0" xfId="0">
      <alignment horizontal="left" vertical="center" wrapText="1" indent="1"/>
    </xf>
    <xf numFmtId="0" fontId="6" fillId="3" borderId="1" applyAlignment="1" pivotButton="0" quotePrefix="0" xfId="0">
      <alignment horizontal="left" vertical="center" indent="1"/>
    </xf>
    <xf numFmtId="0" fontId="7" fillId="0" borderId="1" applyAlignment="1" pivotButton="0" quotePrefix="0" xfId="0">
      <alignment horizontal="left" vertical="center" wrapText="1" indent="1"/>
    </xf>
    <xf numFmtId="164" fontId="8" fillId="4" borderId="1" applyAlignment="1" pivotButton="0" quotePrefix="0" xfId="0">
      <alignment horizontal="right" vertical="center" indent="1"/>
    </xf>
    <xf numFmtId="0" fontId="9" fillId="0" borderId="0" applyAlignment="1" pivotButton="0" quotePrefix="0" xfId="0">
      <alignment horizontal="left" vertical="top" wrapText="1" indent="1"/>
    </xf>
    <xf numFmtId="164" fontId="7" fillId="5" borderId="1" applyAlignment="1" pivotButton="0" quotePrefix="0" xfId="0">
      <alignment horizontal="right" vertical="center" inden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center" vertical="bottom"/>
    </xf>
    <xf numFmtId="164" fontId="7" fillId="6" borderId="1" applyAlignment="1" pivotButton="0" quotePrefix="0" xfId="0">
      <alignment horizontal="right" vertical="center" inden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B6D11"/>
      <rgbColor rgb="FF000080"/>
      <rgbColor rgb="FF808000"/>
      <rgbColor rgb="FF800080"/>
      <rgbColor rgb="FF008080"/>
      <rgbColor rgb="FFC0C0C0"/>
      <rgbColor rgb="FF808080"/>
      <rgbColor rgb="FF8B5CF6"/>
      <rgbColor rgb="FF993366"/>
      <rgbColor rgb="FFFEF3C7"/>
      <rgbColor rgb="FFDCFCE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4F6"/>
      <rgbColor rgb="FFE5E7EB"/>
      <rgbColor rgb="FFFAF9F6"/>
      <rgbColor rgb="FF99CCFF"/>
      <rgbColor rgb="FFFF99CC"/>
      <rgbColor rgb="FFCC99FF"/>
      <rgbColor rgb="FFFFCC99"/>
      <rgbColor rgb="FF2563EB"/>
      <rgbColor rgb="FF33CCCC"/>
      <rgbColor rgb="FF99CC00"/>
      <rgbColor rgb="FFFFCC00"/>
      <rgbColor rgb="FFFF9900"/>
      <rgbColor rgb="FFFF6600"/>
      <rgbColor rgb="FF6B7280"/>
      <rgbColor rgb="FF969696"/>
      <rgbColor rgb="FF0F1F40"/>
      <rgbColor rgb="FF10B981"/>
      <rgbColor rgb="FF003300"/>
      <rgbColor rgb="FF333300"/>
      <rgbColor rgb="FFA32D2D"/>
      <rgbColor rgb="FF993366"/>
      <rgbColor rgb="FF333399"/>
      <rgbColor rgb="FF374151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drawing1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deabaco.com/es/pillars/foundations/modules/1.1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sheet1.xml><?xml version="1.0" encoding="utf-8"?>
<worksheet xmlns="http://schemas.openxmlformats.org/spreadsheetml/2006/main">
  <sheetPr filterMode="0">
    <tabColor rgb="FF0F1F40"/>
    <outlinePr summaryBelow="1" summaryRight="1"/>
    <pageSetUpPr fitToPage="0"/>
  </sheetPr>
  <dimension ref="A2:C2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14" min="1" max="1"/>
    <col width="16" customWidth="1" style="14" min="2" max="2"/>
    <col width="52" customWidth="1" style="14" min="3" max="3"/>
  </cols>
  <sheetData>
    <row r="1" ht="22" customHeight="1" s="15"/>
    <row r="2" ht="13.4" customHeight="1" s="15">
      <c r="A2" s="16" t="inlineStr">
        <is>
          <t>deabaco · Andina S.A. · P&amp;L mensual · Módulo 1.1</t>
        </is>
      </c>
      <c r="B2" s="17" t="n"/>
      <c r="C2" s="18" t="n"/>
    </row>
    <row r="3" ht="21.75" customHeight="1" s="15"/>
    <row r="4" ht="15" customHeight="1" s="15">
      <c r="A4" s="19" t="inlineStr">
        <is>
          <t>Concepto · USD millones</t>
        </is>
      </c>
      <c r="B4" s="20" t="inlineStr">
        <is>
          <t>Mes</t>
        </is>
      </c>
      <c r="C4" s="20" t="inlineStr">
        <is>
          <t>Nota</t>
        </is>
      </c>
    </row>
    <row r="5" ht="15" customHeight="1" s="15">
      <c r="A5" s="21" t="inlineStr">
        <is>
          <t>Ingresos del mes</t>
        </is>
      </c>
      <c r="B5" s="22" t="n">
        <v>16.7</v>
      </c>
      <c r="C5" s="23" t="inlineStr">
        <is>
          <t>Andina anual $200M ÷ 12. Editable.</t>
        </is>
      </c>
    </row>
    <row r="6" ht="15" customHeight="1" s="15">
      <c r="A6" s="21" t="inlineStr">
        <is>
          <t>Costo de venta (COGS)</t>
        </is>
      </c>
      <c r="B6" s="22" t="n">
        <v>10.9</v>
      </c>
      <c r="C6" s="23" t="inlineStr">
        <is>
          <t>65% del revenue (margen bruto 35%). Editable.</t>
        </is>
      </c>
    </row>
    <row r="7" ht="15" customHeight="1" s="15">
      <c r="A7" s="19" t="inlineStr">
        <is>
          <t>Resultado bruto</t>
        </is>
      </c>
      <c r="B7" s="24">
        <f>B5-B6</f>
        <v/>
      </c>
      <c r="C7" s="23" t="inlineStr">
        <is>
          <t>Calculado. Revenue − COGS.</t>
        </is>
      </c>
    </row>
    <row r="8" ht="15" customHeight="1" s="15">
      <c r="A8" s="21" t="inlineStr">
        <is>
          <t>Gastos de operación (SG&amp;A)</t>
        </is>
      </c>
      <c r="B8" s="22" t="n">
        <v>3.5</v>
      </c>
      <c r="C8" s="23" t="inlineStr">
        <is>
          <t>Editable. Sueldos, marketing, administración.</t>
        </is>
      </c>
    </row>
    <row r="9" ht="15" customHeight="1" s="15">
      <c r="A9" s="19" t="inlineStr">
        <is>
          <t>EBITDA</t>
        </is>
      </c>
      <c r="B9" s="24">
        <f>B7-B8</f>
        <v/>
      </c>
      <c r="C9" s="23" t="inlineStr">
        <is>
          <t>Calculado. Utilidad bruta − SG&amp;A. ~15% margen.</t>
        </is>
      </c>
    </row>
    <row r="10" ht="15" customHeight="1" s="15">
      <c r="A10" s="21" t="inlineStr">
        <is>
          <t>Depreciación + amortización</t>
        </is>
      </c>
      <c r="B10" s="22" t="n">
        <v>0.4</v>
      </c>
      <c r="C10" s="23" t="inlineStr">
        <is>
          <t>Editable. Sale en flujo de caja sección operación.</t>
        </is>
      </c>
    </row>
    <row r="11" ht="15" customHeight="1" s="15">
      <c r="A11" s="19" t="inlineStr">
        <is>
          <t>Resultado operacional (EBIT)</t>
        </is>
      </c>
      <c r="B11" s="24">
        <f>B9-B10</f>
        <v/>
      </c>
      <c r="C11" s="23" t="inlineStr">
        <is>
          <t>Calculado. EBITDA − D&amp;A.</t>
        </is>
      </c>
    </row>
    <row r="12" ht="15" customHeight="1" s="15">
      <c r="A12" s="21" t="inlineStr">
        <is>
          <t>Gasto financiero (intereses)</t>
        </is>
      </c>
      <c r="B12" s="22" t="n">
        <v>0.4</v>
      </c>
      <c r="C12" s="23" t="inlineStr">
        <is>
          <t>Editable. Intereses sobre deuda.</t>
        </is>
      </c>
    </row>
    <row r="13" ht="15" customHeight="1" s="15">
      <c r="A13" s="21" t="inlineStr">
        <is>
          <t>Utilidad antes de impuestos (EBT)</t>
        </is>
      </c>
      <c r="B13" s="24">
        <f>B11-B12</f>
        <v/>
      </c>
      <c r="C13" s="23" t="inlineStr">
        <is>
          <t>Calculado.</t>
        </is>
      </c>
    </row>
    <row r="14" ht="15" customHeight="1" s="15">
      <c r="A14" s="21" t="inlineStr">
        <is>
          <t>Impuesto a la renta (27%)</t>
        </is>
      </c>
      <c r="B14" s="24">
        <f>B13*0.27</f>
        <v/>
      </c>
      <c r="C14" s="23" t="inlineStr">
        <is>
          <t>Calculado. Tasa Chile Régimen General.</t>
        </is>
      </c>
    </row>
    <row r="15" ht="15" customHeight="1" s="15">
      <c r="A15" s="19" t="inlineStr">
        <is>
          <t>Utilidad neta</t>
        </is>
      </c>
      <c r="B15" s="24">
        <f>B13-B14</f>
        <v/>
      </c>
      <c r="C15" s="23" t="inlineStr">
        <is>
          <t>Calculado. Aparece en Estado de Flujos línea 1 sección operación.</t>
        </is>
      </c>
    </row>
    <row r="16" ht="49.5" customHeight="1" s="15"/>
    <row r="17" ht="19.4" customHeight="1" s="15">
      <c r="A17" s="23" t="inlineStr">
        <is>
          <t>Andina reporta utilidad neta de $0.9M este mes. El CEO ve este número y celebra. Pero solo el P&amp;L no cuenta toda la historia — la caja real del mes cayó $3M, no subió. La explicación vive en el Estado de Flujos. Ver pestaña siguiente.</t>
        </is>
      </c>
    </row>
    <row r="18" ht="15" customHeight="1" s="15"/>
    <row r="19" ht="15" customHeight="1" s="15">
      <c r="A19" s="25" t="inlineStr">
        <is>
          <t>VERIFICACIONES</t>
        </is>
      </c>
    </row>
    <row r="20" ht="15" customHeight="1" s="15">
      <c r="A20" s="26" t="inlineStr">
        <is>
          <t>Resultado bruto = Ingresos − COGS</t>
        </is>
      </c>
      <c r="B20" s="27">
        <f>IF(ABS(B7-(B5-B6))&lt;0.01,"✓",TEXT(B7-(B5-B6),"0.00"))</f>
        <v/>
      </c>
    </row>
    <row r="21" ht="15" customHeight="1" s="15">
      <c r="A21" s="26" t="inlineStr">
        <is>
          <t>EBITDA = Resultado bruto − SG&amp;A</t>
        </is>
      </c>
      <c r="B21" s="27">
        <f>IF(ABS(B9-(B7-B8))&lt;0.01,"✓",TEXT(B9-(B7-B8),"0.00"))</f>
        <v/>
      </c>
    </row>
    <row r="22" ht="15" customHeight="1" s="15">
      <c r="A22" s="26" t="inlineStr">
        <is>
          <t>EBIT = EBITDA − D&amp;A</t>
        </is>
      </c>
      <c r="B22" s="27">
        <f>IF(ABS(B11-(B9-B10))&lt;0.01,"✓",TEXT(B11-(B9-B10),"0.00"))</f>
        <v/>
      </c>
    </row>
    <row r="23" ht="15" customHeight="1" s="15">
      <c r="A23" s="26" t="inlineStr">
        <is>
          <t>Utilidad neta = EBT − Impuestos</t>
        </is>
      </c>
      <c r="B23" s="27">
        <f>IF(ABS(B15-(B13-B14))&lt;0.01,"✓",TEXT(B15-(B13-B14),"0.00"))</f>
        <v/>
      </c>
    </row>
    <row r="24" ht="15" customHeight="1" s="15">
      <c r="A24" s="26" t="inlineStr">
        <is>
          <t>Tasa efectiva impuestos ≈ 27%</t>
        </is>
      </c>
      <c r="B24" s="27">
        <f>IF(B13&lt;=0,"n/a",IF(ABS(B14/B13-0.27)&lt;0.005,"✓",TEXT(B14/B13-0.27,"0.0%")))</f>
        <v/>
      </c>
    </row>
  </sheetData>
  <mergeCells count="2">
    <mergeCell ref="A17:C17"/>
    <mergeCell ref="A2:C2"/>
  </mergeCells>
  <hyperlinks>
    <hyperlink xmlns:r="http://schemas.openxmlformats.org/officeDocument/2006/relationships" ref="A2" display="deabaco · Andina S.A. · P&amp;L mensual · Módulo 1.1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filterMode="0">
    <tabColor rgb="FF2563EB"/>
    <outlinePr summaryBelow="1" summaryRight="1"/>
    <pageSetUpPr fitToPage="0"/>
  </sheetPr>
  <dimension ref="A2:E2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14" min="1" max="1"/>
    <col width="16" customWidth="1" style="14" min="2" max="3"/>
    <col width="12" customWidth="1" style="14" min="4" max="4"/>
    <col width="50" customWidth="1" style="14" min="5" max="5"/>
  </cols>
  <sheetData>
    <row r="1" ht="22" customHeight="1" s="15"/>
    <row r="2" ht="15" customHeight="1" s="15">
      <c r="A2" s="16" t="inlineStr">
        <is>
          <t>Balance General · Inicio vs Fin de mes</t>
        </is>
      </c>
      <c r="B2" s="17" t="n"/>
      <c r="C2" s="17" t="n"/>
      <c r="D2" s="17" t="n"/>
      <c r="E2" s="18" t="n"/>
    </row>
    <row r="3" ht="21.75" customHeight="1" s="15"/>
    <row r="4" ht="15" customHeight="1" s="15">
      <c r="A4" s="19" t="inlineStr">
        <is>
          <t>Concepto · USD millones</t>
        </is>
      </c>
      <c r="B4" s="20" t="inlineStr">
        <is>
          <t>Inicio mes</t>
        </is>
      </c>
      <c r="C4" s="20" t="inlineStr">
        <is>
          <t>Fin mes</t>
        </is>
      </c>
      <c r="D4" s="20" t="inlineStr">
        <is>
          <t>Δ</t>
        </is>
      </c>
      <c r="E4" s="20" t="inlineStr">
        <is>
          <t>Lectura</t>
        </is>
      </c>
    </row>
    <row r="5" ht="18.75" customHeight="1" s="15">
      <c r="A5" s="20" t="inlineStr">
        <is>
          <t>ACTIVOS</t>
        </is>
      </c>
      <c r="B5" s="20" t="n"/>
      <c r="C5" s="20" t="n"/>
      <c r="D5" s="20" t="n"/>
    </row>
    <row r="6" ht="15" customHeight="1" s="15">
      <c r="A6" s="21" t="inlineStr">
        <is>
          <t xml:space="preserve">  Caja y equivalentes</t>
        </is>
      </c>
      <c r="B6" s="22" t="n">
        <v>15</v>
      </c>
      <c r="C6" s="22" t="n">
        <v>12</v>
      </c>
      <c r="D6" s="24">
        <f>C6-B6</f>
        <v/>
      </c>
      <c r="E6" s="23" t="inlineStr">
        <is>
          <t>Cayó $3M. Esta es la pregunta del módulo: ¿cómo es posible si fuimos rentables?</t>
        </is>
      </c>
    </row>
    <row r="7" ht="15" customHeight="1" s="15">
      <c r="A7" s="21" t="inlineStr">
        <is>
          <t xml:space="preserve">  Cuentas por cobrar (AR)</t>
        </is>
      </c>
      <c r="B7" s="22" t="n">
        <v>30</v>
      </c>
      <c r="C7" s="22" t="n">
        <v>34</v>
      </c>
      <c r="D7" s="24">
        <f>C7-B7</f>
        <v/>
      </c>
      <c r="E7" s="23" t="inlineStr">
        <is>
          <t>Subió $4M. Clientes pagando más lento. ESTA es parte de la respuesta.</t>
        </is>
      </c>
    </row>
    <row r="8" ht="15" customHeight="1" s="15">
      <c r="A8" s="21" t="inlineStr">
        <is>
          <t xml:space="preserve">  Inventario</t>
        </is>
      </c>
      <c r="B8" s="22" t="n">
        <v>20</v>
      </c>
      <c r="C8" s="22" t="n">
        <v>20</v>
      </c>
      <c r="D8" s="24">
        <f>C8-B8</f>
        <v/>
      </c>
      <c r="E8" s="23" t="inlineStr">
        <is>
          <t>Sin cambio.</t>
        </is>
      </c>
    </row>
    <row r="9" ht="15" customHeight="1" s="15">
      <c r="A9" s="21" t="inlineStr">
        <is>
          <t xml:space="preserve">  Activo fijo neto</t>
        </is>
      </c>
      <c r="B9" s="22" t="n">
        <v>80</v>
      </c>
      <c r="C9" s="22" t="n">
        <v>80</v>
      </c>
      <c r="D9" s="24">
        <f>C9-B9</f>
        <v/>
      </c>
      <c r="E9" s="23" t="inlineStr">
        <is>
          <t>Capex $1M − depreciación $1M = ~estable. Veremos esto en CF.</t>
        </is>
      </c>
    </row>
    <row r="10" ht="15" customHeight="1" s="15">
      <c r="A10" s="19" t="inlineStr">
        <is>
          <t>Total activos</t>
        </is>
      </c>
      <c r="B10" s="24">
        <f>SUM(B6:B9)</f>
        <v/>
      </c>
      <c r="C10" s="24">
        <f>SUM(C6:C9)</f>
        <v/>
      </c>
      <c r="D10" s="24">
        <f>C10-B10</f>
        <v/>
      </c>
      <c r="E10" s="23" t="inlineStr">
        <is>
          <t>Total $146M fin de mes.</t>
        </is>
      </c>
    </row>
    <row r="11" ht="15" customHeight="1" s="15"/>
    <row r="12" ht="15" customHeight="1" s="15">
      <c r="A12" s="20" t="inlineStr">
        <is>
          <t>PASIVOS</t>
        </is>
      </c>
      <c r="B12" s="20" t="n"/>
      <c r="C12" s="20" t="n"/>
      <c r="D12" s="20" t="n"/>
    </row>
    <row r="13" ht="15" customHeight="1" s="15">
      <c r="A13" s="21" t="inlineStr">
        <is>
          <t xml:space="preserve">  Cuentas por pagar (AP)</t>
        </is>
      </c>
      <c r="B13" s="22" t="n">
        <v>17</v>
      </c>
      <c r="C13" s="22" t="n">
        <v>18</v>
      </c>
      <c r="D13" s="24">
        <f>C13-B13</f>
        <v/>
      </c>
      <c r="E13" s="23" t="inlineStr">
        <is>
          <t>Subió $1M. Pagamos más lento a proveedores (mecanismo defensivo).</t>
        </is>
      </c>
    </row>
    <row r="14" ht="15" customHeight="1" s="15">
      <c r="A14" s="21" t="inlineStr">
        <is>
          <t xml:space="preserve">  Deuda total</t>
        </is>
      </c>
      <c r="B14" s="22" t="n">
        <v>60.3</v>
      </c>
      <c r="C14" s="22" t="n">
        <v>60</v>
      </c>
      <c r="D14" s="24">
        <f>C14-B14</f>
        <v/>
      </c>
      <c r="E14" s="23" t="inlineStr">
        <is>
          <t>Bajó $0.3M (pago de capital de deuda).</t>
        </is>
      </c>
    </row>
    <row r="15" ht="15" customHeight="1" s="15">
      <c r="A15" s="19" t="inlineStr">
        <is>
          <t>Total pasivos</t>
        </is>
      </c>
      <c r="B15" s="24">
        <f>SUM(B13:B14)</f>
        <v/>
      </c>
      <c r="C15" s="24">
        <f>SUM(C13:C14)</f>
        <v/>
      </c>
      <c r="D15" s="24">
        <f>C15-B15</f>
        <v/>
      </c>
      <c r="E15" s="23" t="inlineStr">
        <is>
          <t>Total $78M fin de mes.</t>
        </is>
      </c>
    </row>
    <row r="16" ht="15" customHeight="1" s="15"/>
    <row r="17" ht="15" customHeight="1" s="15">
      <c r="A17" s="20" t="inlineStr">
        <is>
          <t>PATRIMONIO</t>
        </is>
      </c>
      <c r="B17" s="20" t="n"/>
      <c r="C17" s="20" t="n"/>
      <c r="D17" s="20" t="n"/>
    </row>
    <row r="18" ht="15" customHeight="1" s="15">
      <c r="A18" s="21" t="inlineStr">
        <is>
          <t xml:space="preserve">  Capital</t>
        </is>
      </c>
      <c r="B18" s="22" t="n">
        <v>50</v>
      </c>
      <c r="C18" s="22" t="n">
        <v>50</v>
      </c>
      <c r="D18" s="24">
        <f>C18-B18</f>
        <v/>
      </c>
      <c r="E18" s="23" t="inlineStr">
        <is>
          <t>Sin emisión nueva.</t>
        </is>
      </c>
    </row>
    <row r="19" ht="15" customHeight="1" s="15">
      <c r="A19" s="21" t="inlineStr">
        <is>
          <t xml:space="preserve">  Utilidades retenidas</t>
        </is>
      </c>
      <c r="B19" s="22" t="n">
        <v>17.1</v>
      </c>
      <c r="C19" s="22" t="n">
        <v>18</v>
      </c>
      <c r="D19" s="24">
        <f>C19-B19</f>
        <v/>
      </c>
      <c r="E19" s="23" t="inlineStr">
        <is>
          <t>Subió $0.9M = utilidad neta del mes (P&amp;L celda B16).</t>
        </is>
      </c>
    </row>
    <row r="20" ht="15" customHeight="1" s="15">
      <c r="A20" s="19" t="inlineStr">
        <is>
          <t>Total patrimonio</t>
        </is>
      </c>
      <c r="B20" s="24">
        <f>SUM(B18:B19)</f>
        <v/>
      </c>
      <c r="C20" s="24">
        <f>SUM(C18:C19)</f>
        <v/>
      </c>
      <c r="D20" s="24">
        <f>C20-B20</f>
        <v/>
      </c>
      <c r="E20" s="23" t="inlineStr">
        <is>
          <t>Total $68M fin de mes.</t>
        </is>
      </c>
    </row>
    <row r="21" ht="15" customHeight="1" s="15"/>
    <row r="22" ht="15" customHeight="1" s="15">
      <c r="A22" s="19" t="inlineStr">
        <is>
          <t>Total pasivos + patrimonio</t>
        </is>
      </c>
      <c r="B22" s="24">
        <f>B15+B20</f>
        <v/>
      </c>
      <c r="C22" s="24">
        <f>C15+C20</f>
        <v/>
      </c>
      <c r="D22" s="24">
        <f>C22-B22</f>
        <v/>
      </c>
      <c r="E22" s="23" t="inlineStr">
        <is>
          <t>Cuadra con total activos. Si no cuadra: error contable.</t>
        </is>
      </c>
    </row>
  </sheetData>
  <mergeCells count="1">
    <mergeCell ref="A2:E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tabColor rgb="FF10B981"/>
    <outlinePr summaryBelow="1" summaryRight="1"/>
    <pageSetUpPr fitToPage="0"/>
  </sheetPr>
  <dimension ref="A2:C2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2" customWidth="1" style="14" min="1" max="1"/>
    <col width="16" customWidth="1" style="14" min="2" max="2"/>
    <col width="52" customWidth="1" style="14" min="3" max="3"/>
  </cols>
  <sheetData>
    <row r="1" ht="22" customHeight="1" s="15"/>
    <row r="2" ht="15" customHeight="1" s="15">
      <c r="A2" s="16" t="inlineStr">
        <is>
          <t>Estado de Flujos de Efectivo · método indirecto</t>
        </is>
      </c>
      <c r="B2" s="17" t="n"/>
      <c r="C2" s="18" t="n"/>
    </row>
    <row r="3" ht="21.75" customHeight="1" s="15"/>
    <row r="4" ht="15" customHeight="1" s="15">
      <c r="A4" s="19" t="inlineStr">
        <is>
          <t>Concepto · USD millones</t>
        </is>
      </c>
      <c r="B4" s="20" t="inlineStr">
        <is>
          <t>Mes</t>
        </is>
      </c>
      <c r="C4" s="20" t="inlineStr">
        <is>
          <t>Vinculación con otros estados</t>
        </is>
      </c>
    </row>
    <row r="5" ht="15" customHeight="1" s="15">
      <c r="A5" s="20" t="inlineStr">
        <is>
          <t>FLUJO OPERACIONAL</t>
        </is>
      </c>
      <c r="B5" s="20" t="n"/>
      <c r="C5" s="20" t="n"/>
    </row>
    <row r="6" ht="15" customHeight="1" s="15">
      <c r="A6" s="21" t="inlineStr">
        <is>
          <t xml:space="preserve">  Utilidad neta</t>
        </is>
      </c>
      <c r="B6" s="24">
        <f>'P&amp;L del mes'!B15</f>
        <v/>
      </c>
      <c r="C6" s="23" t="inlineStr">
        <is>
          <t>Viene del P&amp;L (última línea). El puente entre rentabilidad y caja.</t>
        </is>
      </c>
    </row>
    <row r="7" ht="15" customHeight="1" s="15">
      <c r="A7" s="21" t="inlineStr">
        <is>
          <t xml:space="preserve">  + Depreciación y amortización</t>
        </is>
      </c>
      <c r="B7" s="24">
        <f>'P&amp;L del mes'!B10</f>
        <v/>
      </c>
      <c r="C7" s="23" t="inlineStr">
        <is>
          <t>Suma porque salió del P&amp;L pero no fue caja.</t>
        </is>
      </c>
    </row>
    <row r="8" ht="15" customHeight="1" s="15">
      <c r="A8" s="21" t="inlineStr">
        <is>
          <t xml:space="preserve">  − Aumento de AR</t>
        </is>
      </c>
      <c r="B8" s="24">
        <f>-('Balance General'!C7-'Balance General'!B7)</f>
        <v/>
      </c>
      <c r="C8" s="23" t="inlineStr">
        <is>
          <t>Cliente devengado pero NO cobrado. Caja atrapada.</t>
        </is>
      </c>
    </row>
    <row r="9" ht="15" customHeight="1" s="15">
      <c r="A9" s="21" t="inlineStr">
        <is>
          <t xml:space="preserve">  + Aumento de AP</t>
        </is>
      </c>
      <c r="B9" s="24">
        <f>'Balance General'!C13-'Balance General'!B13</f>
        <v/>
      </c>
      <c r="C9" s="23" t="inlineStr">
        <is>
          <t>Proveedor devengado pero NO pagado. Caja preservada.</t>
        </is>
      </c>
    </row>
    <row r="10" ht="15" customHeight="1" s="15">
      <c r="A10" s="21" t="inlineStr">
        <is>
          <t xml:space="preserve">  − Aumento de inventario</t>
        </is>
      </c>
      <c r="B10" s="24">
        <f>-('Balance General'!C8-'Balance General'!B8)</f>
        <v/>
      </c>
      <c r="C10" s="23" t="inlineStr">
        <is>
          <t>Compra que no salió como costo todavía.</t>
        </is>
      </c>
    </row>
    <row r="11" ht="15" customHeight="1" s="15">
      <c r="A11" s="19" t="inlineStr">
        <is>
          <t xml:space="preserve">  Caja operacional (OCF)</t>
        </is>
      </c>
      <c r="B11" s="24">
        <f>SUM(B6:B10)</f>
        <v/>
      </c>
      <c r="C11" s="23" t="inlineStr">
        <is>
          <t>Suma de la sección. Si es negativa, el negocio está consumiendo caja.</t>
        </is>
      </c>
    </row>
    <row r="12" ht="15" customHeight="1" s="15"/>
    <row r="13" ht="15" customHeight="1" s="15">
      <c r="A13" s="20" t="inlineStr">
        <is>
          <t>FLUJO DE INVERSIÓN</t>
        </is>
      </c>
      <c r="B13" s="20" t="n"/>
      <c r="C13" s="20" t="n"/>
    </row>
    <row r="14" ht="15" customHeight="1" s="15">
      <c r="A14" s="21" t="inlineStr">
        <is>
          <t xml:space="preserve">  Capex</t>
        </is>
      </c>
      <c r="B14" s="22" t="n">
        <v>-1</v>
      </c>
      <c r="C14" s="23" t="inlineStr">
        <is>
          <t>Editable. Compra de activo fijo que se depreciará en años.</t>
        </is>
      </c>
    </row>
    <row r="15" ht="15" customHeight="1" s="15">
      <c r="A15" s="21" t="inlineStr">
        <is>
          <t xml:space="preserve">  Caja de inversión</t>
        </is>
      </c>
      <c r="B15" s="24">
        <f>SUM(B13)</f>
        <v/>
      </c>
      <c r="C15" s="23" t="n"/>
    </row>
    <row r="16" ht="15" customHeight="1" s="15"/>
    <row r="17" ht="15" customHeight="1" s="15">
      <c r="A17" s="20" t="inlineStr">
        <is>
          <t>FLUJO DE FINANCIAMIENTO</t>
        </is>
      </c>
      <c r="B17" s="20" t="n"/>
      <c r="C17" s="20" t="n"/>
    </row>
    <row r="18" ht="15" customHeight="1" s="15">
      <c r="A18" s="21" t="inlineStr">
        <is>
          <t xml:space="preserve">  Repago de capital de deuda</t>
        </is>
      </c>
      <c r="B18" s="22" t="n">
        <v>-0.3</v>
      </c>
      <c r="C18" s="23" t="inlineStr">
        <is>
          <t>Editable. Aparece en BS como reducción de deuda.</t>
        </is>
      </c>
    </row>
    <row r="19" ht="15" customHeight="1" s="15">
      <c r="A19" s="21" t="inlineStr">
        <is>
          <t xml:space="preserve">  Caja de financiamiento</t>
        </is>
      </c>
      <c r="B19" s="24">
        <f>SUM(B17)</f>
        <v/>
      </c>
      <c r="C19" s="23" t="n"/>
    </row>
    <row r="20" ht="15" customHeight="1" s="15"/>
    <row r="21" ht="15" customHeight="1" s="15">
      <c r="A21" s="19" t="inlineStr">
        <is>
          <t>CAJA NETA DEL MES</t>
        </is>
      </c>
      <c r="B21" s="24">
        <f>B12+B14+B18</f>
        <v/>
      </c>
      <c r="C21" s="23" t="inlineStr">
        <is>
          <t>Suma de las tres secciones. Debe coincidir con Δ caja en BS.</t>
        </is>
      </c>
    </row>
    <row r="22" ht="15" customHeight="1" s="15">
      <c r="A22" s="21" t="inlineStr">
        <is>
          <t>Caja inicio mes</t>
        </is>
      </c>
      <c r="B22" s="24">
        <f>'Balance General'!B6</f>
        <v/>
      </c>
      <c r="C22" s="23" t="inlineStr">
        <is>
          <t>Viene del BS celda B5.</t>
        </is>
      </c>
    </row>
    <row r="23" ht="15" customHeight="1" s="15">
      <c r="A23" s="19" t="inlineStr">
        <is>
          <t>Caja fin mes (calculada)</t>
        </is>
      </c>
      <c r="B23" s="24">
        <f>B20+B21</f>
        <v/>
      </c>
      <c r="C23" s="23" t="inlineStr">
        <is>
          <t>Suma → debe coincidir con BS celda C5.</t>
        </is>
      </c>
    </row>
    <row r="24" ht="18.75" customHeight="1" s="15"/>
    <row r="25" ht="19.4" customHeight="1" s="15">
      <c r="A25" s="19" t="inlineStr">
        <is>
          <t>VERIFICACIÓN — debe ser cero</t>
        </is>
      </c>
      <c r="B25" s="28">
        <f>B22-'Balance General'!C6</f>
        <v/>
      </c>
      <c r="C25" s="23" t="inlineStr">
        <is>
          <t>Si NO es cero, hay error en alguno de los tres estados. Esa es la garantía matemática.</t>
        </is>
      </c>
    </row>
  </sheetData>
  <mergeCells count="1">
    <mergeCell ref="A2:C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tabColor rgb="FF8B5CF6"/>
    <outlinePr summaryBelow="1" summaryRight="1"/>
    <pageSetUpPr fitToPage="0"/>
  </sheetPr>
  <dimension ref="A2:D1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" customWidth="1" style="14" min="1" max="1"/>
    <col width="30" customWidth="1" style="14" min="2" max="3"/>
    <col width="60" customWidth="1" style="14" min="4" max="4"/>
  </cols>
  <sheetData>
    <row r="1" ht="22" customHeight="1" s="15"/>
    <row r="2" ht="15" customHeight="1" s="15">
      <c r="A2" s="16" t="inlineStr">
        <is>
          <t>Las 4 vinculaciones matemáticas entre los tres estados</t>
        </is>
      </c>
      <c r="B2" s="17" t="n"/>
      <c r="C2" s="17" t="n"/>
      <c r="D2" s="18" t="n"/>
    </row>
    <row r="3" ht="21.75" customHeight="1" s="15"/>
    <row r="4" ht="49.5" customHeight="1" s="15">
      <c r="A4" s="19" t="inlineStr">
        <is>
          <t>#</t>
        </is>
      </c>
      <c r="B4" s="20" t="inlineStr">
        <is>
          <t>Desde</t>
        </is>
      </c>
      <c r="C4" s="20" t="inlineStr">
        <is>
          <t>Hacia</t>
        </is>
      </c>
      <c r="D4" s="20" t="inlineStr">
        <is>
          <t>Mecánica</t>
        </is>
      </c>
    </row>
    <row r="5" ht="49.5" customHeight="1" s="15">
      <c r="A5" s="19" t="inlineStr">
        <is>
          <t>1</t>
        </is>
      </c>
      <c r="B5" s="21" t="inlineStr">
        <is>
          <t>P&amp;L → Utilidad neta</t>
        </is>
      </c>
      <c r="C5" s="21" t="inlineStr">
        <is>
          <t>Estado de Flujos → línea 1 operación</t>
        </is>
      </c>
      <c r="D5" s="21" t="inlineStr">
        <is>
          <t>La utilidad neta del P&amp;L es la primera línea del Estado de Flujos (método indirecto). Es el puente entre rentabilidad y caja.</t>
        </is>
      </c>
    </row>
    <row r="6" ht="49.5" customHeight="1" s="15">
      <c r="A6" s="19" t="inlineStr">
        <is>
          <t>2</t>
        </is>
      </c>
      <c r="B6" s="21" t="inlineStr">
        <is>
          <t>P&amp;L → Depreciación + amortización</t>
        </is>
      </c>
      <c r="C6" s="21" t="inlineStr">
        <is>
          <t>Estado de Flujos → línea 2 operación (+)</t>
        </is>
      </c>
      <c r="D6" s="21" t="inlineStr">
        <is>
          <t>D&amp;A sale del P&amp;L pero no es caja. Se suma de vuelta en el Estado de Flujos para 'limpiar' la utilidad neta.</t>
        </is>
      </c>
    </row>
    <row r="7" ht="49.5" customHeight="1" s="15">
      <c r="A7" s="19" t="inlineStr">
        <is>
          <t>3</t>
        </is>
      </c>
      <c r="B7" s="21" t="inlineStr">
        <is>
          <t>Balance General → ΔAR, ΔAP, ΔInventario</t>
        </is>
      </c>
      <c r="C7" s="21" t="inlineStr">
        <is>
          <t>Estado de Flujos → operación (cambios WC)</t>
        </is>
      </c>
      <c r="D7" s="21" t="inlineStr">
        <is>
          <t>Capital de trabajo: las variaciones del BS aparecen explícitamente en el flujo. AR sube = caja atrapada. AP sube = caja preservada.</t>
        </is>
      </c>
    </row>
    <row r="8" ht="20.85" customHeight="1" s="15">
      <c r="A8" s="19" t="inlineStr">
        <is>
          <t>4</t>
        </is>
      </c>
      <c r="B8" s="21" t="inlineStr">
        <is>
          <t>Estado de Flujos → Caja neta del mes</t>
        </is>
      </c>
      <c r="C8" s="21" t="inlineStr">
        <is>
          <t>Balance General → Δ Caja (C5 vs B5)</t>
        </is>
      </c>
      <c r="D8" s="21" t="inlineStr">
        <is>
          <t>La caja neta del flujo debe igualar la diferencia de caja en el balance. Si no cuadran, hay error en alguno de los tres estados. Es la garantía matemática.</t>
        </is>
      </c>
    </row>
    <row r="9" ht="15" customHeight="1" s="15"/>
    <row r="10" ht="79.5" customHeight="1" s="15">
      <c r="A10" s="20" t="inlineStr">
        <is>
          <t>Lectura del módulo</t>
        </is>
      </c>
      <c r="B10" s="17" t="n"/>
      <c r="C10" s="17" t="n"/>
      <c r="D10" s="18" t="n"/>
    </row>
    <row r="11" ht="28.35" customHeight="1" s="15">
      <c r="A11" s="23" t="inlineStr">
        <is>
          <t>La trampa más cara en finanzas mid-market: 'fuimos rentables este mes' interpretado sin mirar la caja. Andina reportó +$0.9M utilidad neta y la caja cayó $3M. Las dos cosas son ciertas simultáneamente, y los tres estados explican exactamente cómo: AR subió $4M (clientes pagando más lento), capex de $1M, pago de deuda $0.3M. Sin los tres estados juntos, esta historia es invisible. Con los tres, el diagnóstico está completo.</t>
        </is>
      </c>
    </row>
  </sheetData>
  <mergeCells count="3">
    <mergeCell ref="A10:D10"/>
    <mergeCell ref="A2:D2"/>
    <mergeCell ref="A11:D1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 filterMode="0">
    <tabColor rgb="FF6B7280"/>
    <outlinePr summaryBelow="1" summaryRight="1"/>
    <pageSetUpPr fitToPage="0"/>
  </sheetPr>
  <dimension ref="A2:C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14" min="1" max="1"/>
    <col width="16" customWidth="1" style="14" min="2" max="2"/>
    <col width="50" customWidth="1" style="14" min="3" max="3"/>
  </cols>
  <sheetData>
    <row r="1" ht="22" customHeight="1" s="15"/>
    <row r="2" ht="15" customHeight="1" s="15">
      <c r="A2" s="16" t="inlineStr">
        <is>
          <t>Tu mes · construye tu propio bridge</t>
        </is>
      </c>
      <c r="B2" s="17" t="n"/>
      <c r="C2" s="18" t="n"/>
    </row>
    <row r="3" ht="18.75" customHeight="1" s="15"/>
    <row r="4" ht="19.4" customHeight="1" s="15">
      <c r="A4" s="23" t="inlineStr">
        <is>
          <t>Copia las fórmulas del Estado de Flujos (pestaña 'Estado de Flujos') cambiando las referencias a un Balance General que tú armes. La validación es la celda VERIFICACIÓN — debe ser cero. Si no es cero, hay error en alguno de los inputs.</t>
        </is>
      </c>
    </row>
  </sheetData>
  <mergeCells count="2">
    <mergeCell ref="A4:C4"/>
    <mergeCell ref="A2:C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2026-05-14T04:18:32Z</dcterms:created>
  <dcterms:modified xmlns:dcterms="http://purl.org/dc/terms/" xmlns:xsi="http://www.w3.org/2001/XMLSchema-instance" xsi:type="dcterms:W3CDTF">2026-05-15T03:41:41Z</dcterms:modified>
  <cp:revision>0</cp:revision>
</cp:coreProperties>
</file>