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Por categoría" sheetId="1" state="visible" r:id="rId1"/>
    <sheet xmlns:r="http://schemas.openxmlformats.org/officeDocument/2006/relationships" name="Tracker trimestral" sheetId="2" state="visible" r:id="rId2"/>
    <sheet xmlns:r="http://schemas.openxmlformats.org/officeDocument/2006/relationships" name="Curva sinergias" sheetId="3" state="visible" r:id="rId3"/>
    <sheet xmlns:r="http://schemas.openxmlformats.org/officeDocument/2006/relationships" name="Cross-LATAM CL" sheetId="4" state="visible" r:id="rId4"/>
    <sheet xmlns:r="http://schemas.openxmlformats.org/officeDocument/2006/relationships" name="Post-mortem año 2" sheetId="5" state="visible" r:id="rId5"/>
    <sheet xmlns:r="http://schemas.openxmlformats.org/officeDocument/2006/relationships" name="Tu tracker" sheetId="6" state="visible" r:id="rId6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\$#,##0.0"/>
    <numFmt numFmtId="165" formatCode="#,##0.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2"/>
    </font>
    <font>
      <name val="Calibri"/>
      <charset val="1"/>
      <family val="0"/>
      <b val="1"/>
      <color rgb="FF374151"/>
      <sz val="10"/>
    </font>
    <font>
      <name val="Calibri"/>
      <charset val="1"/>
      <family val="0"/>
      <b val="1"/>
      <color rgb="FF0F1F40"/>
      <sz val="10"/>
    </font>
    <font>
      <name val="Calibri"/>
      <charset val="1"/>
      <family val="0"/>
      <color rgb="FF374151"/>
      <sz val="10"/>
    </font>
    <font>
      <name val="Calibri"/>
      <charset val="1"/>
      <family val="0"/>
      <sz val="10"/>
    </font>
    <font>
      <name val="Calibri"/>
      <charset val="1"/>
      <family val="0"/>
      <i val="1"/>
      <color rgb="FF6B7280"/>
      <sz val="9"/>
    </font>
  </fonts>
  <fills count="8">
    <fill>
      <patternFill/>
    </fill>
    <fill>
      <patternFill patternType="gray125"/>
    </fill>
    <fill>
      <patternFill patternType="solid">
        <fgColor rgb="FF0F1F40"/>
        <bgColor rgb="FF003300"/>
      </patternFill>
    </fill>
    <fill>
      <patternFill patternType="solid">
        <fgColor rgb="FFFAF9F6"/>
        <bgColor rgb="FFF3F4F6"/>
      </patternFill>
    </fill>
    <fill>
      <patternFill patternType="solid">
        <fgColor rgb="FFFEF3C7"/>
        <bgColor rgb="FFFEE2E2"/>
      </patternFill>
    </fill>
    <fill>
      <patternFill patternType="solid">
        <fgColor rgb="FFFEE2E2"/>
        <bgColor rgb="FFE5E7EB"/>
      </patternFill>
    </fill>
    <fill>
      <patternFill patternType="solid">
        <fgColor rgb="FFF3F4F6"/>
        <bgColor rgb="FFFAF9F6"/>
      </patternFill>
    </fill>
    <fill>
      <patternFill patternType="solid">
        <fgColor rgb="FFDCFCE7"/>
        <bgColor rgb="FFF3F4F6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8"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indent="1"/>
    </xf>
    <xf numFmtId="0" fontId="5" fillId="0" borderId="1" applyAlignment="1" pivotButton="0" quotePrefix="0" xfId="0">
      <alignment horizontal="left" vertical="center" wrapText="1" indent="1"/>
    </xf>
    <xf numFmtId="0" fontId="6" fillId="3" borderId="1" applyAlignment="1" pivotButton="0" quotePrefix="0" xfId="0">
      <alignment horizontal="left" vertical="center" wrapText="1" indent="1"/>
    </xf>
    <xf numFmtId="0" fontId="7" fillId="0" borderId="1" applyAlignment="1" pivotButton="0" quotePrefix="0" xfId="0">
      <alignment horizontal="left" vertical="center" wrapText="1" indent="1"/>
    </xf>
    <xf numFmtId="164" fontId="8" fillId="4" borderId="1" applyAlignment="1" pivotButton="0" quotePrefix="0" xfId="0">
      <alignment horizontal="right" vertical="center" indent="1"/>
    </xf>
    <xf numFmtId="9" fontId="8" fillId="4" borderId="1" applyAlignment="1" pivotButton="0" quotePrefix="0" xfId="0">
      <alignment horizontal="right" vertical="center" indent="1"/>
    </xf>
    <xf numFmtId="164" fontId="5" fillId="3" borderId="1" applyAlignment="1" pivotButton="0" quotePrefix="0" xfId="0">
      <alignment horizontal="right" vertical="center" indent="1"/>
    </xf>
    <xf numFmtId="0" fontId="9" fillId="0" borderId="0" applyAlignment="1" pivotButton="0" quotePrefix="0" xfId="0">
      <alignment horizontal="left" vertical="top" wrapText="1" indent="1"/>
    </xf>
    <xf numFmtId="9" fontId="5" fillId="3" borderId="1" applyAlignment="1" pivotButton="0" quotePrefix="0" xfId="0">
      <alignment horizontal="right" vertical="center" indent="1"/>
    </xf>
    <xf numFmtId="0" fontId="9" fillId="0" borderId="0" applyAlignment="1" pivotButton="0" quotePrefix="0" xfId="0">
      <alignment horizontal="left" vertical="top" wrapText="1" indent="1"/>
    </xf>
    <xf numFmtId="164" fontId="5" fillId="4" borderId="1" applyAlignment="1" pivotButton="0" quotePrefix="0" xfId="0">
      <alignment horizontal="right" vertical="center" indent="1"/>
    </xf>
    <xf numFmtId="164" fontId="5" fillId="5" borderId="1" applyAlignment="1" pivotButton="0" quotePrefix="0" xfId="0">
      <alignment horizontal="right" vertical="center" indent="1"/>
    </xf>
    <xf numFmtId="164" fontId="7" fillId="6" borderId="1" applyAlignment="1" pivotButton="0" quotePrefix="0" xfId="0">
      <alignment horizontal="right" vertical="center" indent="1"/>
    </xf>
    <xf numFmtId="9" fontId="7" fillId="6" borderId="1" applyAlignment="1" pivotButton="0" quotePrefix="0" xfId="0">
      <alignment horizontal="right" vertical="center" indent="1"/>
    </xf>
    <xf numFmtId="165" fontId="8" fillId="4" borderId="1" applyAlignment="1" pivotButton="0" quotePrefix="0" xfId="0">
      <alignment horizontal="right" vertical="center" indent="1"/>
    </xf>
    <xf numFmtId="0" fontId="7" fillId="4" borderId="1" applyAlignment="1" pivotButton="0" quotePrefix="0" xfId="0">
      <alignment horizontal="left" vertical="center" wrapText="1" indent="1"/>
    </xf>
    <xf numFmtId="0" fontId="7" fillId="7" borderId="1" applyAlignment="1" pivotButton="0" quotePrefix="0" xfId="0">
      <alignment horizontal="left" vertical="center" wrapText="1" inden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left" vertical="center" indent="1"/>
    </xf>
    <xf numFmtId="0" fontId="0" fillId="0" borderId="4" pivotButton="0" quotePrefix="0" xfId="0"/>
    <xf numFmtId="0" fontId="0" fillId="0" borderId="5" pivotButton="0" quotePrefix="0" xfId="0"/>
    <xf numFmtId="0" fontId="5" fillId="0" borderId="1" applyAlignment="1" pivotButton="0" quotePrefix="0" xfId="0">
      <alignment horizontal="left" vertical="center" wrapText="1" indent="1"/>
    </xf>
    <xf numFmtId="0" fontId="6" fillId="3" borderId="1" applyAlignment="1" pivotButton="0" quotePrefix="0" xfId="0">
      <alignment horizontal="left" vertical="center" wrapText="1" indent="1"/>
    </xf>
    <xf numFmtId="0" fontId="7" fillId="0" borderId="1" applyAlignment="1" pivotButton="0" quotePrefix="0" xfId="0">
      <alignment horizontal="left" vertical="center" wrapText="1" indent="1"/>
    </xf>
    <xf numFmtId="164" fontId="8" fillId="4" borderId="1" applyAlignment="1" pivotButton="0" quotePrefix="0" xfId="0">
      <alignment horizontal="right" vertical="center" indent="1"/>
    </xf>
    <xf numFmtId="9" fontId="8" fillId="4" borderId="1" applyAlignment="1" pivotButton="0" quotePrefix="0" xfId="0">
      <alignment horizontal="right" vertical="center" indent="1"/>
    </xf>
    <xf numFmtId="164" fontId="5" fillId="3" borderId="1" applyAlignment="1" pivotButton="0" quotePrefix="0" xfId="0">
      <alignment horizontal="right" vertical="center" indent="1"/>
    </xf>
    <xf numFmtId="0" fontId="9" fillId="0" borderId="0" applyAlignment="1" pivotButton="0" quotePrefix="0" xfId="0">
      <alignment horizontal="left" vertical="top" wrapText="1" indent="1"/>
    </xf>
    <xf numFmtId="9" fontId="5" fillId="3" borderId="1" applyAlignment="1" pivotButton="0" quotePrefix="0" xfId="0">
      <alignment horizontal="right" vertical="center" indent="1"/>
    </xf>
    <xf numFmtId="164" fontId="5" fillId="4" borderId="1" applyAlignment="1" pivotButton="0" quotePrefix="0" xfId="0">
      <alignment horizontal="right" vertical="center" indent="1"/>
    </xf>
    <xf numFmtId="164" fontId="5" fillId="5" borderId="1" applyAlignment="1" pivotButton="0" quotePrefix="0" xfId="0">
      <alignment horizontal="right" vertical="center" indent="1"/>
    </xf>
    <xf numFmtId="164" fontId="7" fillId="6" borderId="1" applyAlignment="1" pivotButton="0" quotePrefix="0" xfId="0">
      <alignment horizontal="right" vertical="center" indent="1"/>
    </xf>
    <xf numFmtId="9" fontId="7" fillId="6" borderId="1" applyAlignment="1" pivotButton="0" quotePrefix="0" xfId="0">
      <alignment horizontal="right" vertical="center" indent="1"/>
    </xf>
    <xf numFmtId="165" fontId="8" fillId="4" borderId="1" applyAlignment="1" pivotButton="0" quotePrefix="0" xfId="0">
      <alignment horizontal="right" vertical="center" indent="1"/>
    </xf>
    <xf numFmtId="0" fontId="7" fillId="4" borderId="1" applyAlignment="1" pivotButton="0" quotePrefix="0" xfId="0">
      <alignment horizontal="left" vertical="center" wrapText="1" indent="1"/>
    </xf>
    <xf numFmtId="0" fontId="7" fillId="7" borderId="1" applyAlignment="1" pivotButton="0" quotePrefix="0" xfId="0">
      <alignment horizontal="left" vertical="center" wrapText="1" inden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">
    <dxf>
      <fill>
        <patternFill>
          <bgColor rgb="FFDCFCE7"/>
        </patternFill>
      </fill>
    </dxf>
    <dxf>
      <fill>
        <patternFill>
          <bgColor rgb="FFFEF3C7"/>
        </patternFill>
      </fill>
    </dxf>
    <dxf>
      <fill>
        <patternFill>
          <bgColor rgb="FFFEE2E2"/>
        </patternFill>
      </fill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3C7"/>
      <rgbColor rgb="FFDCFCE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3F4F6"/>
      <rgbColor rgb="FFE5E7EB"/>
      <rgbColor rgb="FFFAF9F6"/>
      <rgbColor rgb="FF99CCFF"/>
      <rgbColor rgb="FFFF99CC"/>
      <rgbColor rgb="FFCC99FF"/>
      <rgbColor rgb="FFFEE2E2"/>
      <rgbColor rgb="FF2563EB"/>
      <rgbColor rgb="FF33CCCC"/>
      <rgbColor rgb="FF99CC00"/>
      <rgbColor rgb="FFFFCC00"/>
      <rgbColor rgb="FFF59E0B"/>
      <rgbColor rgb="FFFF6600"/>
      <rgbColor rgb="FF6B7280"/>
      <rgbColor rgb="FF969696"/>
      <rgbColor rgb="FF0F1F40"/>
      <rgbColor rgb="FF10B981"/>
      <rgbColor rgb="FF003300"/>
      <rgbColor rgb="FF333300"/>
      <rgbColor rgb="FF993300"/>
      <rgbColor rgb="FF993366"/>
      <rgbColor rgb="FF333399"/>
      <rgbColor rgb="FF374151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_rels/drawing5.xml.rels><Relationships xmlns="http://schemas.openxmlformats.org/package/2006/relationships"><Relationship Type="http://schemas.openxmlformats.org/officeDocument/2006/relationships/image" Target="/xl/media/image5.png" Id="rId1"/></Relationships>
</file>

<file path=xl/drawings/_rels/drawing6.xml.rels><Relationships xmlns="http://schemas.openxmlformats.org/package/2006/relationships"><Relationship Type="http://schemas.openxmlformats.org/officeDocument/2006/relationships/image" Target="/xl/media/image6.png" Id="rId1"/></Relationships>
</file>

<file path=xl/drawings/drawing1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6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deabaco.com/es/pillars/mna/modules/5.4" TargetMode="External" Id="rId1"/><Relationship Type="http://schemas.openxmlformats.org/officeDocument/2006/relationships/drawing" Target="/xl/drawings/drawing1.xml" Id="rId2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6.xml" Id="rId1"/></Relationships>
</file>

<file path=xl/worksheets/sheet1.xml><?xml version="1.0" encoding="utf-8"?>
<worksheet xmlns="http://schemas.openxmlformats.org/spreadsheetml/2006/main">
  <sheetPr filterMode="0">
    <tabColor rgb="FF0F1F40"/>
    <outlinePr summaryBelow="1" summaryRight="1"/>
    <pageSetUpPr fitToPage="0"/>
  </sheetPr>
  <dimension ref="A2:F17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0" customWidth="1" style="18" min="1" max="1"/>
    <col width="14" customWidth="1" style="18" min="2" max="4"/>
    <col width="18" customWidth="1" style="18" min="5" max="5"/>
    <col width="38" customWidth="1" style="18" min="6" max="6"/>
  </cols>
  <sheetData>
    <row r="1" ht="22" customHeight="1" s="19"/>
    <row r="2" ht="13.4" customHeight="1" s="19">
      <c r="A2" s="20" t="inlineStr">
        <is>
          <t>deabaco · Sinergias por categoría · prometido vs realista · Módulo 5.4</t>
        </is>
      </c>
      <c r="B2" s="21" t="n"/>
      <c r="C2" s="21" t="n"/>
      <c r="D2" s="21" t="n"/>
      <c r="E2" s="21" t="n"/>
      <c r="F2" s="22" t="n"/>
    </row>
    <row r="3" ht="21.75" customHeight="1" s="19"/>
    <row r="4" ht="39.75" customHeight="1" s="19">
      <c r="A4" s="23" t="inlineStr">
        <is>
          <t>Categoría</t>
        </is>
      </c>
      <c r="B4" s="24" t="inlineStr">
        <is>
          <t>Prometido $M/año</t>
        </is>
      </c>
      <c r="C4" s="24" t="inlineStr">
        <is>
          <t>Capture rate típico</t>
        </is>
      </c>
      <c r="D4" s="24" t="inlineStr">
        <is>
          <t>Realista $M/año</t>
        </is>
      </c>
      <c r="E4" s="24" t="inlineStr">
        <is>
          <t>Owner</t>
        </is>
      </c>
      <c r="F4" s="24" t="inlineStr">
        <is>
          <t>Mecánica</t>
        </is>
      </c>
    </row>
    <row r="5" ht="39.75" customHeight="1" s="19">
      <c r="A5" s="25" t="inlineStr">
        <is>
          <t>Cost rationalization (consolidación de duplicados)</t>
        </is>
      </c>
      <c r="B5" s="26" t="n">
        <v>2</v>
      </c>
      <c r="C5" s="27" t="n">
        <v>0.825</v>
      </c>
      <c r="D5" s="28">
        <f>B5*C5</f>
        <v/>
      </c>
      <c r="E5" s="25" t="inlineStr">
        <is>
          <t>Head COO Andina</t>
        </is>
      </c>
      <c r="F5" s="29" t="inlineStr">
        <is>
          <t>Cierre de oficinas, eliminación de posiciones duplicadas. Captura inmediata. Más creíble.</t>
        </is>
      </c>
    </row>
    <row r="6" ht="39.75" customHeight="1" s="19">
      <c r="A6" s="25" t="inlineStr">
        <is>
          <t>Procurement (renegociación con escala)</t>
        </is>
      </c>
      <c r="B6" s="26" t="n">
        <v>1</v>
      </c>
      <c r="C6" s="27" t="n">
        <v>0.65</v>
      </c>
      <c r="D6" s="28">
        <f>B6*C6</f>
        <v/>
      </c>
      <c r="E6" s="25" t="inlineStr">
        <is>
          <t>Head Compras Andina</t>
        </is>
      </c>
      <c r="F6" s="29" t="inlineStr">
        <is>
          <t>Renegociar contratos con proveedores combinados. 6-12 meses para capturar.</t>
        </is>
      </c>
    </row>
    <row r="7" ht="39.75" customHeight="1" s="19">
      <c r="A7" s="25" t="inlineStr">
        <is>
          <t>IT consolidation (sistemas unificados)</t>
        </is>
      </c>
      <c r="B7" s="26" t="n">
        <v>0.5</v>
      </c>
      <c r="C7" s="27" t="n">
        <v>0.55</v>
      </c>
      <c r="D7" s="28">
        <f>B7*C7</f>
        <v/>
      </c>
      <c r="E7" s="25" t="inlineStr">
        <is>
          <t>Head IT Andina</t>
        </is>
      </c>
      <c r="F7" s="29" t="inlineStr">
        <is>
          <t>ERP, CRM, infraestructura. 12-18 meses, proyecto técnico complejo.</t>
        </is>
      </c>
    </row>
    <row r="8" ht="39.75" customHeight="1" s="19">
      <c r="A8" s="25" t="inlineStr">
        <is>
          <t>Revenue cross-sell (clientes Andina × producto Tostadora)</t>
        </is>
      </c>
      <c r="B8" s="26" t="n">
        <v>0.5</v>
      </c>
      <c r="C8" s="27" t="n">
        <v>0.35</v>
      </c>
      <c r="D8" s="28">
        <f>B8*C8</f>
        <v/>
      </c>
      <c r="E8" s="25" t="inlineStr">
        <is>
          <t>Head Sales Andina</t>
        </is>
      </c>
      <c r="F8" s="29" t="inlineStr">
        <is>
          <t>Vender café premium Tostadora a clientes corporativos Andina. Marketing + sales effort 18-24 meses.</t>
        </is>
      </c>
    </row>
    <row r="9" ht="20.85" customHeight="1" s="19">
      <c r="A9" s="25" t="inlineStr">
        <is>
          <t>Revenue producto nuevo (capacidad combinada)</t>
        </is>
      </c>
      <c r="B9" s="26" t="n">
        <v>0</v>
      </c>
      <c r="C9" s="27" t="n">
        <v>0.2</v>
      </c>
      <c r="D9" s="28">
        <f>B9*C9</f>
        <v/>
      </c>
      <c r="E9" s="25" t="inlineStr">
        <is>
          <t>Head Producto</t>
        </is>
      </c>
      <c r="F9" s="29" t="inlineStr">
        <is>
          <t>Producto innovador. NO incluido en este deal. Capture típico 15-25%.</t>
        </is>
      </c>
    </row>
    <row r="10" ht="15" customHeight="1" s="19">
      <c r="A10" s="23" t="inlineStr">
        <is>
          <t>TOTAL anual run-rate</t>
        </is>
      </c>
      <c r="B10" s="28">
        <f>SUM(B5:B9)</f>
        <v/>
      </c>
      <c r="C10" s="30">
        <f>D10/B10</f>
        <v/>
      </c>
      <c r="D10" s="28">
        <f>SUM(D5:D9)</f>
        <v/>
      </c>
    </row>
    <row r="11" ht="21.75" customHeight="1" s="19"/>
    <row r="12" ht="15" customHeight="1" s="19">
      <c r="A12" s="24" t="inlineStr">
        <is>
          <t>Andina/Tostadora — sensibilidad del A/D al capture rate</t>
        </is>
      </c>
      <c r="B12" s="21" t="n"/>
      <c r="C12" s="21" t="n"/>
      <c r="D12" s="21" t="n"/>
      <c r="E12" s="21" t="n"/>
      <c r="F12" s="22" t="n"/>
    </row>
    <row r="13" ht="15" customHeight="1" s="19">
      <c r="A13" s="25" t="inlineStr">
        <is>
          <t>Sinergias prometidas</t>
        </is>
      </c>
      <c r="B13" s="28">
        <f>B10</f>
        <v/>
      </c>
      <c r="D13" s="29" t="inlineStr">
        <is>
          <t>Lo que el A/D del Módulo 5.1 asume.</t>
        </is>
      </c>
    </row>
    <row r="14" ht="19.4" customHeight="1" s="19">
      <c r="A14" s="25" t="inlineStr">
        <is>
          <t>Sinergias realistas (con capture típico)</t>
        </is>
      </c>
      <c r="B14" s="31">
        <f>D10</f>
        <v/>
      </c>
      <c r="D14" s="29" t="inlineStr">
        <is>
          <t>Lo que históricamente se captura. Si el A/D solo cierra con la columna 'prometido', el deal no es accretive — es apuesta.</t>
        </is>
      </c>
    </row>
    <row r="15" ht="15" customHeight="1" s="19">
      <c r="A15" s="25" t="inlineStr">
        <is>
          <t>Gap (lo que NO esperar capturar)</t>
        </is>
      </c>
      <c r="B15" s="32">
        <f>B10-D10</f>
        <v/>
      </c>
      <c r="D15" s="29" t="inlineStr">
        <is>
          <t>Esto es lo que típicamente termina en write-off si el A/D no se ajusta.</t>
        </is>
      </c>
    </row>
    <row r="16" ht="79.5" customHeight="1" s="19"/>
    <row r="17" ht="28.35" customHeight="1" s="19">
      <c r="A17" s="29" t="inlineStr">
        <is>
          <t>Regla del CFO maduro (Módulo 5.4): si tu A/D tiene &gt;50% en revenue synergies, descuenta el caso al 50% del prometido y vuelve a evaluarlo. Si sigue siendo accretive con captura realista, sigue. Si no, renegocia precio o no hagas el deal. La tercera opción — 'esperar que las sinergias se materialicen' — es el patrón de write-off documentado por Bain, KPMG, McKinsey desde hace décadas.</t>
        </is>
      </c>
    </row>
  </sheetData>
  <mergeCells count="6">
    <mergeCell ref="A2:F2"/>
    <mergeCell ref="D13:F13"/>
    <mergeCell ref="D14:F14"/>
    <mergeCell ref="A17:F17"/>
    <mergeCell ref="A12:F12"/>
    <mergeCell ref="D15:F15"/>
  </mergeCells>
  <hyperlinks>
    <hyperlink xmlns:r="http://schemas.openxmlformats.org/officeDocument/2006/relationships" ref="A2" display="deabaco · Sinergias por categoría · prometido vs realista · Módulo 5.4" r:id="rId1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 filterMode="0">
    <tabColor rgb="FF2563EB"/>
    <outlinePr summaryBelow="1" summaryRight="1"/>
    <pageSetUpPr fitToPage="0"/>
  </sheetPr>
  <dimension ref="A2:J1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8" customWidth="1" style="18" min="1" max="1"/>
    <col width="10" customWidth="1" style="18" min="2" max="9"/>
    <col width="38" customWidth="1" style="18" min="10" max="10"/>
  </cols>
  <sheetData>
    <row r="1" ht="22" customHeight="1" s="19"/>
    <row r="2" ht="15" customHeight="1" s="19">
      <c r="A2" s="20" t="inlineStr">
        <is>
          <t>Tracker trimestral — prometido vs realizado por categoría</t>
        </is>
      </c>
      <c r="B2" s="21" t="n"/>
      <c r="C2" s="21" t="n"/>
      <c r="D2" s="21" t="n"/>
      <c r="E2" s="21" t="n"/>
      <c r="F2" s="21" t="n"/>
      <c r="G2" s="21" t="n"/>
      <c r="H2" s="21" t="n"/>
      <c r="I2" s="21" t="n"/>
      <c r="J2" s="22" t="n"/>
    </row>
    <row r="3" ht="21.75" customHeight="1" s="19"/>
    <row r="4" ht="25.5" customHeight="1" s="19">
      <c r="A4" s="23" t="inlineStr">
        <is>
          <t>Categoría</t>
        </is>
      </c>
      <c r="B4" s="24" t="inlineStr">
        <is>
          <t>Q1</t>
        </is>
      </c>
      <c r="C4" s="24" t="inlineStr">
        <is>
          <t>Q2</t>
        </is>
      </c>
      <c r="D4" s="24" t="inlineStr">
        <is>
          <t>Q3</t>
        </is>
      </c>
      <c r="E4" s="24" t="inlineStr">
        <is>
          <t>Q4</t>
        </is>
      </c>
      <c r="F4" s="24" t="inlineStr">
        <is>
          <t>Q5</t>
        </is>
      </c>
      <c r="G4" s="24" t="inlineStr">
        <is>
          <t>Q6</t>
        </is>
      </c>
      <c r="H4" s="24" t="inlineStr">
        <is>
          <t>Q7</t>
        </is>
      </c>
      <c r="I4" s="24" t="inlineStr">
        <is>
          <t>Q8 (run-rate)</t>
        </is>
      </c>
      <c r="J4" s="24" t="inlineStr">
        <is>
          <t>Lectura</t>
        </is>
      </c>
    </row>
    <row r="5" ht="15" customHeight="1" s="19">
      <c r="A5" s="23" t="inlineStr">
        <is>
          <t>Cost rat (Q-promised)</t>
        </is>
      </c>
      <c r="B5" s="33" t="n">
        <v>0.125</v>
      </c>
      <c r="C5" s="33" t="n">
        <v>0.25</v>
      </c>
      <c r="D5" s="33" t="n">
        <v>0.375</v>
      </c>
      <c r="E5" s="33" t="n">
        <v>0.5</v>
      </c>
      <c r="F5" s="33" t="n">
        <v>0.5</v>
      </c>
      <c r="G5" s="33" t="n">
        <v>0.5</v>
      </c>
      <c r="H5" s="33" t="n">
        <v>0.5</v>
      </c>
      <c r="I5" s="33" t="n">
        <v>0.5</v>
      </c>
      <c r="J5" s="29" t="inlineStr">
        <is>
          <t>Captura 85% — más rápida, más predecible.</t>
        </is>
      </c>
    </row>
    <row r="6" ht="15" customHeight="1" s="19">
      <c r="A6" s="25" t="inlineStr">
        <is>
          <t>Cost rat (Q-realized)</t>
        </is>
      </c>
      <c r="B6" s="26" t="n">
        <v>0.1</v>
      </c>
      <c r="C6" s="26" t="n">
        <v>0.225</v>
      </c>
      <c r="D6" s="26" t="n">
        <v>0.35</v>
      </c>
      <c r="E6" s="26" t="n">
        <v>0.425</v>
      </c>
      <c r="F6" s="26" t="n">
        <v>0.425</v>
      </c>
      <c r="G6" s="26" t="n">
        <v>0.425</v>
      </c>
      <c r="H6" s="26" t="n">
        <v>0.425</v>
      </c>
      <c r="I6" s="26" t="n">
        <v>0.425</v>
      </c>
    </row>
    <row r="7" ht="15" customHeight="1" s="19">
      <c r="A7" s="23" t="inlineStr">
        <is>
          <t>Procurement (Q-promised)</t>
        </is>
      </c>
      <c r="B7" s="33" t="n">
        <v>0</v>
      </c>
      <c r="C7" s="33" t="n">
        <v>0.0625</v>
      </c>
      <c r="D7" s="33" t="n">
        <v>0.125</v>
      </c>
      <c r="E7" s="33" t="n">
        <v>0.1875</v>
      </c>
      <c r="F7" s="33" t="n">
        <v>0.25</v>
      </c>
      <c r="G7" s="33" t="n">
        <v>0.25</v>
      </c>
      <c r="H7" s="33" t="n">
        <v>0.25</v>
      </c>
      <c r="I7" s="33" t="n">
        <v>0.25</v>
      </c>
      <c r="J7" s="29" t="inlineStr">
        <is>
          <t>Captura 60% — depende de renegociación lenta.</t>
        </is>
      </c>
    </row>
    <row r="8" ht="15" customHeight="1" s="19">
      <c r="A8" s="25" t="inlineStr">
        <is>
          <t>Procurement (Q-realized)</t>
        </is>
      </c>
      <c r="B8" s="26" t="n">
        <v>0</v>
      </c>
      <c r="C8" s="26" t="n">
        <v>0.0375</v>
      </c>
      <c r="D8" s="26" t="n">
        <v>0.075</v>
      </c>
      <c r="E8" s="26" t="n">
        <v>0.1125</v>
      </c>
      <c r="F8" s="26" t="n">
        <v>0.1375</v>
      </c>
      <c r="G8" s="26" t="n">
        <v>0.15</v>
      </c>
      <c r="H8" s="26" t="n">
        <v>0.15</v>
      </c>
      <c r="I8" s="26" t="n">
        <v>0.15</v>
      </c>
    </row>
    <row r="9" ht="15" customHeight="1" s="19">
      <c r="A9" s="23" t="inlineStr">
        <is>
          <t>IT (Q-promised)</t>
        </is>
      </c>
      <c r="B9" s="33" t="n">
        <v>0</v>
      </c>
      <c r="C9" s="33" t="n">
        <v>0</v>
      </c>
      <c r="D9" s="33" t="n">
        <v>0.03125</v>
      </c>
      <c r="E9" s="33" t="n">
        <v>0.0625</v>
      </c>
      <c r="F9" s="33" t="n">
        <v>0.09375</v>
      </c>
      <c r="G9" s="33" t="n">
        <v>0.125</v>
      </c>
      <c r="H9" s="33" t="n">
        <v>0.125</v>
      </c>
      <c r="I9" s="33" t="n">
        <v>0.125</v>
      </c>
      <c r="J9" s="29" t="inlineStr">
        <is>
          <t>Captura 60% — proyecto técnico.</t>
        </is>
      </c>
    </row>
    <row r="10" ht="15" customHeight="1" s="19">
      <c r="A10" s="25" t="inlineStr">
        <is>
          <t>IT (Q-realized)</t>
        </is>
      </c>
      <c r="B10" s="26" t="n">
        <v>0</v>
      </c>
      <c r="C10" s="26" t="n">
        <v>0</v>
      </c>
      <c r="D10" s="26" t="n">
        <v>0.0125</v>
      </c>
      <c r="E10" s="26" t="n">
        <v>0.0375</v>
      </c>
      <c r="F10" s="26" t="n">
        <v>0.05</v>
      </c>
      <c r="G10" s="26" t="n">
        <v>0.0625</v>
      </c>
      <c r="H10" s="26" t="n">
        <v>0.07000000000000001</v>
      </c>
      <c r="I10" s="26" t="n">
        <v>0.075</v>
      </c>
    </row>
    <row r="11" ht="15" customHeight="1" s="19">
      <c r="A11" s="23" t="inlineStr">
        <is>
          <t>Cross-sell (Q-promised)</t>
        </is>
      </c>
      <c r="B11" s="33" t="n">
        <v>0</v>
      </c>
      <c r="C11" s="33" t="n">
        <v>0</v>
      </c>
      <c r="D11" s="33" t="n">
        <v>0</v>
      </c>
      <c r="E11" s="33" t="n">
        <v>0.03125</v>
      </c>
      <c r="F11" s="33" t="n">
        <v>0.0625</v>
      </c>
      <c r="G11" s="33" t="n">
        <v>0.09375</v>
      </c>
      <c r="H11" s="33" t="n">
        <v>0.125</v>
      </c>
      <c r="I11" s="33" t="n">
        <v>0.125</v>
      </c>
      <c r="J11" s="29" t="inlineStr">
        <is>
          <t>Captura 24% — revenue es fantasía típica.</t>
        </is>
      </c>
    </row>
    <row r="12" ht="15" customHeight="1" s="19">
      <c r="A12" s="25" t="inlineStr">
        <is>
          <t>Cross-sell (Q-realized)</t>
        </is>
      </c>
      <c r="B12" s="26" t="n">
        <v>0</v>
      </c>
      <c r="C12" s="26" t="n">
        <v>0</v>
      </c>
      <c r="D12" s="26" t="n">
        <v>0</v>
      </c>
      <c r="E12" s="26" t="n">
        <v>0.005</v>
      </c>
      <c r="F12" s="26" t="n">
        <v>0.0125</v>
      </c>
      <c r="G12" s="26" t="n">
        <v>0.02</v>
      </c>
      <c r="H12" s="26" t="n">
        <v>0.025</v>
      </c>
      <c r="I12" s="26" t="n">
        <v>0.03</v>
      </c>
    </row>
    <row r="13" ht="21.75" customHeight="1" s="19"/>
    <row r="14" ht="15" customHeight="1" s="19">
      <c r="A14" s="23" t="inlineStr">
        <is>
          <t>TOTAL prometido (Q)</t>
        </is>
      </c>
      <c r="B14" s="28">
        <f>B5+B7+B9+B11</f>
        <v/>
      </c>
      <c r="C14" s="28">
        <f>C5+C7+C9+C11</f>
        <v/>
      </c>
      <c r="D14" s="28">
        <f>D5+D7+D9+D11</f>
        <v/>
      </c>
      <c r="E14" s="28">
        <f>E5+E7+E9+E11</f>
        <v/>
      </c>
      <c r="F14" s="28">
        <f>F5+F7+F9+F11</f>
        <v/>
      </c>
      <c r="G14" s="28">
        <f>G5+G7+G9+G11</f>
        <v/>
      </c>
      <c r="H14" s="28">
        <f>H5+H7+H9+H11</f>
        <v/>
      </c>
      <c r="I14" s="28">
        <f>I5+I7+I9+I11</f>
        <v/>
      </c>
    </row>
    <row r="15" ht="15" customHeight="1" s="19">
      <c r="A15" s="23" t="inlineStr">
        <is>
          <t>TOTAL realizado (Q)</t>
        </is>
      </c>
      <c r="B15" s="28">
        <f>B6+B8+B10+B12</f>
        <v/>
      </c>
      <c r="C15" s="28">
        <f>C6+C8+C10+C12</f>
        <v/>
      </c>
      <c r="D15" s="28">
        <f>D6+D8+D10+D12</f>
        <v/>
      </c>
      <c r="E15" s="28">
        <f>E6+E8+E10+E12</f>
        <v/>
      </c>
      <c r="F15" s="28">
        <f>F6+F8+F10+F12</f>
        <v/>
      </c>
      <c r="G15" s="28">
        <f>G6+G8+G10+G12</f>
        <v/>
      </c>
      <c r="H15" s="28">
        <f>H6+H8+H10+H12</f>
        <v/>
      </c>
      <c r="I15" s="28">
        <f>I6+I8+I10+I12</f>
        <v/>
      </c>
    </row>
    <row r="16" ht="15" customHeight="1" s="19">
      <c r="A16" s="23" t="inlineStr">
        <is>
          <t>Captura % (Q)</t>
        </is>
      </c>
      <c r="B16" s="30">
        <f>IF(B14=0,"—",B15/B14)</f>
        <v/>
      </c>
      <c r="C16" s="30">
        <f>IF(C14=0,"—",C15/C14)</f>
        <v/>
      </c>
      <c r="D16" s="30">
        <f>IF(D14=0,"—",D15/D14)</f>
        <v/>
      </c>
      <c r="E16" s="30">
        <f>IF(E14=0,"—",E15/E14)</f>
        <v/>
      </c>
      <c r="F16" s="30">
        <f>IF(F14=0,"—",F15/F14)</f>
        <v/>
      </c>
      <c r="G16" s="30">
        <f>IF(G14=0,"—",G15/G14)</f>
        <v/>
      </c>
      <c r="H16" s="30">
        <f>IF(H14=0,"—",H15/H14)</f>
        <v/>
      </c>
      <c r="I16" s="30">
        <f>IF(I14=0,"—",I15/I14)</f>
        <v/>
      </c>
    </row>
    <row r="17" ht="79.5" customHeight="1" s="19"/>
    <row r="18" ht="19.4" customHeight="1" s="19">
      <c r="A18" s="29" t="inlineStr">
        <is>
          <t>Cumulative gap a Q8 (run-rate año 2): $4M prometido vs ~$2.7M realizado = 67%. Esto es Andina/Tostadora en mes 24. El gap acumulado de ~$1.3M anuales es exactamente lo que distingue un deal accretive de uno marginal. El CFO debe reportar este número trimestralmente al directorio — sin esa visibilidad, el deal pierde accountability y la organización repite el patrón en el próximo M&amp;A.</t>
        </is>
      </c>
    </row>
  </sheetData>
  <mergeCells count="6">
    <mergeCell ref="J5:J6"/>
    <mergeCell ref="J9:J10"/>
    <mergeCell ref="A18:J18"/>
    <mergeCell ref="A2:J2"/>
    <mergeCell ref="J7:J8"/>
    <mergeCell ref="J11:J12"/>
  </mergeCells>
  <conditionalFormatting sqref="B15">
    <cfRule type="expression" rank="0" priority="2" equalAverage="0" aboveAverage="0" dxfId="0" text="" percent="0" bottom="0">
      <formula>AND(ISNUMBER(B15),B15&gt;=0.9)</formula>
    </cfRule>
    <cfRule type="expression" rank="0" priority="3" equalAverage="0" aboveAverage="0" dxfId="1" text="" percent="0" bottom="0">
      <formula>AND(ISNUMBER(B15),B15&lt;0.9,B15&gt;=0.7)</formula>
    </cfRule>
    <cfRule type="expression" rank="0" priority="4" equalAverage="0" aboveAverage="0" dxfId="2" text="" percent="0" bottom="0">
      <formula>AND(ISNUMBER(B15),B15&lt;0.7)</formula>
    </cfRule>
  </conditionalFormatting>
  <conditionalFormatting sqref="C15">
    <cfRule type="expression" rank="0" priority="5" equalAverage="0" aboveAverage="0" dxfId="0" text="" percent="0" bottom="0">
      <formula>AND(ISNUMBER(C15),C15&gt;=0.9)</formula>
    </cfRule>
    <cfRule type="expression" rank="0" priority="6" equalAverage="0" aboveAverage="0" dxfId="1" text="" percent="0" bottom="0">
      <formula>AND(ISNUMBER(C15),C15&lt;0.9,C15&gt;=0.7)</formula>
    </cfRule>
    <cfRule type="expression" rank="0" priority="7" equalAverage="0" aboveAverage="0" dxfId="2" text="" percent="0" bottom="0">
      <formula>AND(ISNUMBER(C15),C15&lt;0.7)</formula>
    </cfRule>
  </conditionalFormatting>
  <conditionalFormatting sqref="D15">
    <cfRule type="expression" rank="0" priority="8" equalAverage="0" aboveAverage="0" dxfId="0" text="" percent="0" bottom="0">
      <formula>AND(ISNUMBER(D15),D15&gt;=0.9)</formula>
    </cfRule>
    <cfRule type="expression" rank="0" priority="9" equalAverage="0" aboveAverage="0" dxfId="1" text="" percent="0" bottom="0">
      <formula>AND(ISNUMBER(D15),D15&lt;0.9,D15&gt;=0.7)</formula>
    </cfRule>
    <cfRule type="expression" rank="0" priority="10" equalAverage="0" aboveAverage="0" dxfId="2" text="" percent="0" bottom="0">
      <formula>AND(ISNUMBER(D15),D15&lt;0.7)</formula>
    </cfRule>
  </conditionalFormatting>
  <conditionalFormatting sqref="E15">
    <cfRule type="expression" rank="0" priority="11" equalAverage="0" aboveAverage="0" dxfId="0" text="" percent="0" bottom="0">
      <formula>AND(ISNUMBER(E15),E15&gt;=0.9)</formula>
    </cfRule>
    <cfRule type="expression" rank="0" priority="12" equalAverage="0" aboveAverage="0" dxfId="1" text="" percent="0" bottom="0">
      <formula>AND(ISNUMBER(E15),E15&lt;0.9,E15&gt;=0.7)</formula>
    </cfRule>
    <cfRule type="expression" rank="0" priority="13" equalAverage="0" aboveAverage="0" dxfId="2" text="" percent="0" bottom="0">
      <formula>AND(ISNUMBER(E15),E15&lt;0.7)</formula>
    </cfRule>
  </conditionalFormatting>
  <conditionalFormatting sqref="F15">
    <cfRule type="expression" rank="0" priority="14" equalAverage="0" aboveAverage="0" dxfId="0" text="" percent="0" bottom="0">
      <formula>AND(ISNUMBER(F15),F15&gt;=0.9)</formula>
    </cfRule>
    <cfRule type="expression" rank="0" priority="15" equalAverage="0" aboveAverage="0" dxfId="1" text="" percent="0" bottom="0">
      <formula>AND(ISNUMBER(F15),F15&lt;0.9,F15&gt;=0.7)</formula>
    </cfRule>
    <cfRule type="expression" rank="0" priority="16" equalAverage="0" aboveAverage="0" dxfId="2" text="" percent="0" bottom="0">
      <formula>AND(ISNUMBER(F15),F15&lt;0.7)</formula>
    </cfRule>
  </conditionalFormatting>
  <conditionalFormatting sqref="G15">
    <cfRule type="expression" rank="0" priority="17" equalAverage="0" aboveAverage="0" dxfId="0" text="" percent="0" bottom="0">
      <formula>AND(ISNUMBER(G15),G15&gt;=0.9)</formula>
    </cfRule>
    <cfRule type="expression" rank="0" priority="18" equalAverage="0" aboveAverage="0" dxfId="1" text="" percent="0" bottom="0">
      <formula>AND(ISNUMBER(G15),G15&lt;0.9,G15&gt;=0.7)</formula>
    </cfRule>
    <cfRule type="expression" rank="0" priority="19" equalAverage="0" aboveAverage="0" dxfId="2" text="" percent="0" bottom="0">
      <formula>AND(ISNUMBER(G15),G15&lt;0.7)</formula>
    </cfRule>
  </conditionalFormatting>
  <conditionalFormatting sqref="H15">
    <cfRule type="expression" rank="0" priority="20" equalAverage="0" aboveAverage="0" dxfId="0" text="" percent="0" bottom="0">
      <formula>AND(ISNUMBER(H15),H15&gt;=0.9)</formula>
    </cfRule>
    <cfRule type="expression" rank="0" priority="21" equalAverage="0" aboveAverage="0" dxfId="1" text="" percent="0" bottom="0">
      <formula>AND(ISNUMBER(H15),H15&lt;0.9,H15&gt;=0.7)</formula>
    </cfRule>
    <cfRule type="expression" rank="0" priority="22" equalAverage="0" aboveAverage="0" dxfId="2" text="" percent="0" bottom="0">
      <formula>AND(ISNUMBER(H15),H15&lt;0.7)</formula>
    </cfRule>
  </conditionalFormatting>
  <conditionalFormatting sqref="I15">
    <cfRule type="expression" rank="0" priority="23" equalAverage="0" aboveAverage="0" dxfId="0" text="" percent="0" bottom="0">
      <formula>AND(ISNUMBER(I15),I15&gt;=0.9)</formula>
    </cfRule>
    <cfRule type="expression" rank="0" priority="24" equalAverage="0" aboveAverage="0" dxfId="1" text="" percent="0" bottom="0">
      <formula>AND(ISNUMBER(I15),I15&lt;0.9,I15&gt;=0.7)</formula>
    </cfRule>
    <cfRule type="expression" rank="0" priority="25" equalAverage="0" aboveAverage="0" dxfId="2" text="" percent="0" bottom="0">
      <formula>AND(ISNUMBER(I15),I15&lt;0.7)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 filterMode="0">
    <tabColor rgb="FF10B981"/>
    <outlinePr summaryBelow="1" summaryRight="1"/>
    <pageSetUpPr fitToPage="0"/>
  </sheetPr>
  <dimension ref="A2:N1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6" customWidth="1" style="18" min="1" max="1"/>
    <col width="9" customWidth="1" style="18" min="2" max="13"/>
    <col width="40" customWidth="1" style="18" min="14" max="14"/>
  </cols>
  <sheetData>
    <row r="1" ht="22" customHeight="1" s="19"/>
    <row r="2" ht="15" customHeight="1" s="19">
      <c r="A2" s="20" t="inlineStr">
        <is>
          <t>Curva de captura · prometido (linear) vs realista (logarítmica)</t>
        </is>
      </c>
      <c r="B2" s="21" t="n"/>
      <c r="C2" s="21" t="n"/>
      <c r="D2" s="21" t="n"/>
      <c r="E2" s="21" t="n"/>
      <c r="F2" s="21" t="n"/>
      <c r="G2" s="21" t="n"/>
      <c r="H2" s="21" t="n"/>
      <c r="I2" s="21" t="n"/>
      <c r="J2" s="21" t="n"/>
      <c r="K2" s="21" t="n"/>
      <c r="L2" s="21" t="n"/>
      <c r="M2" s="21" t="n"/>
      <c r="N2" s="22" t="n"/>
    </row>
    <row r="3" ht="21.75" customHeight="1" s="19"/>
    <row r="4" ht="15" customHeight="1" s="19">
      <c r="A4" s="23" t="inlineStr">
        <is>
          <t>Mes</t>
        </is>
      </c>
      <c r="B4" s="24" t="inlineStr">
        <is>
          <t>M1</t>
        </is>
      </c>
      <c r="C4" s="24" t="inlineStr">
        <is>
          <t>M2</t>
        </is>
      </c>
      <c r="D4" s="24" t="inlineStr">
        <is>
          <t>M3</t>
        </is>
      </c>
      <c r="E4" s="24" t="inlineStr">
        <is>
          <t>M4</t>
        </is>
      </c>
      <c r="F4" s="24" t="inlineStr">
        <is>
          <t>M5</t>
        </is>
      </c>
      <c r="G4" s="24" t="inlineStr">
        <is>
          <t>M6</t>
        </is>
      </c>
      <c r="H4" s="24" t="inlineStr">
        <is>
          <t>M7</t>
        </is>
      </c>
      <c r="I4" s="24" t="inlineStr">
        <is>
          <t>M8</t>
        </is>
      </c>
      <c r="J4" s="24" t="inlineStr">
        <is>
          <t>M9</t>
        </is>
      </c>
      <c r="K4" s="24" t="inlineStr">
        <is>
          <t>M10</t>
        </is>
      </c>
      <c r="L4" s="24" t="inlineStr">
        <is>
          <t>M11</t>
        </is>
      </c>
      <c r="M4" s="24" t="inlineStr">
        <is>
          <t>M12</t>
        </is>
      </c>
      <c r="N4" s="24" t="inlineStr">
        <is>
          <t>Comentario</t>
        </is>
      </c>
    </row>
    <row r="5" ht="20.85" customHeight="1" s="19">
      <c r="A5" s="25" t="inlineStr">
        <is>
          <t>% Prometido (linear)</t>
        </is>
      </c>
      <c r="B5" s="34" t="n">
        <v>0.05</v>
      </c>
      <c r="C5" s="34" t="n">
        <v>0.15</v>
      </c>
      <c r="D5" s="34" t="n">
        <v>0.25</v>
      </c>
      <c r="E5" s="34" t="n">
        <v>0.4</v>
      </c>
      <c r="F5" s="34" t="n">
        <v>0.55</v>
      </c>
      <c r="G5" s="34" t="n">
        <v>0.7</v>
      </c>
      <c r="H5" s="34" t="n">
        <v>0.85</v>
      </c>
      <c r="I5" s="34" t="n">
        <v>0.95</v>
      </c>
      <c r="J5" s="34" t="n">
        <v>1</v>
      </c>
      <c r="K5" s="34" t="n">
        <v>1</v>
      </c>
      <c r="L5" s="34" t="n">
        <v>1</v>
      </c>
      <c r="M5" s="34" t="n">
        <v>1</v>
      </c>
    </row>
    <row r="6" ht="20.85" customHeight="1" s="19">
      <c r="A6" s="25" t="inlineStr">
        <is>
          <t>% Realizado (real S-curve)</t>
        </is>
      </c>
      <c r="B6" s="27" t="n">
        <v>0.02</v>
      </c>
      <c r="C6" s="27" t="n">
        <v>0.08</v>
      </c>
      <c r="D6" s="27" t="n">
        <v>0.15</v>
      </c>
      <c r="E6" s="27" t="n">
        <v>0.25</v>
      </c>
      <c r="F6" s="27" t="n">
        <v>0.35</v>
      </c>
      <c r="G6" s="27" t="n">
        <v>0.45</v>
      </c>
      <c r="H6" s="27" t="n">
        <v>0.52</v>
      </c>
      <c r="I6" s="27" t="n">
        <v>0.58</v>
      </c>
      <c r="J6" s="27" t="n">
        <v>0.62</v>
      </c>
      <c r="K6" s="27" t="n">
        <v>0.65</v>
      </c>
      <c r="L6" s="27" t="n">
        <v>0.67</v>
      </c>
      <c r="M6" s="27" t="n">
        <v>0.68</v>
      </c>
    </row>
    <row r="7" ht="19.4" customHeight="1" s="19">
      <c r="A7" s="23" t="inlineStr">
        <is>
          <t>Gap (linear − real)</t>
        </is>
      </c>
      <c r="B7" s="30">
        <f>B5-B6</f>
        <v/>
      </c>
      <c r="C7" s="30">
        <f>C5-C6</f>
        <v/>
      </c>
      <c r="D7" s="30">
        <f>D5-D6</f>
        <v/>
      </c>
      <c r="E7" s="30">
        <f>E5-E6</f>
        <v/>
      </c>
      <c r="F7" s="30">
        <f>F5-F6</f>
        <v/>
      </c>
      <c r="G7" s="30">
        <f>G5-G6</f>
        <v/>
      </c>
      <c r="H7" s="30">
        <f>H5-H6</f>
        <v/>
      </c>
      <c r="I7" s="30">
        <f>I5-I6</f>
        <v/>
      </c>
      <c r="J7" s="30">
        <f>J5-J6</f>
        <v/>
      </c>
      <c r="K7" s="30">
        <f>K5-K6</f>
        <v/>
      </c>
      <c r="L7" s="30">
        <f>L5-L6</f>
        <v/>
      </c>
      <c r="M7" s="30">
        <f>M5-M6</f>
        <v/>
      </c>
      <c r="N7" s="29" t="inlineStr">
        <is>
          <t>El gap acumulado es lo que casi nunca se recupera. Diseña el A/D asumiendo S-curve, no linear.</t>
        </is>
      </c>
    </row>
    <row r="9" ht="99.75" customHeight="1" s="19">
      <c r="A9" s="24" t="inlineStr">
        <is>
          <t>Lectura del módulo</t>
        </is>
      </c>
      <c r="B9" s="21" t="n"/>
      <c r="C9" s="21" t="n"/>
      <c r="D9" s="21" t="n"/>
      <c r="E9" s="21" t="n"/>
      <c r="F9" s="21" t="n"/>
      <c r="G9" s="21" t="n"/>
      <c r="H9" s="21" t="n"/>
      <c r="I9" s="21" t="n"/>
      <c r="J9" s="21" t="n"/>
      <c r="K9" s="21" t="n"/>
      <c r="L9" s="21" t="n"/>
      <c r="M9" s="21" t="n"/>
      <c r="N9" s="22" t="n"/>
    </row>
    <row r="10" ht="19.4" customHeight="1" s="19">
      <c r="A10" s="29" t="inlineStr">
        <is>
          <t>El modelo de A/D del Módulo 5.1 típicamente asume captura LINEAR. La realidad es S-curve / logarítmica. Esto significa dos cosas: (1) las sinergias capturadas en los primeros 6 meses son ~25-35% del run-rate (vs lineal que predeciría 50%). (2) El plateau final está típicamente entre 60-75% del prometido, NO 100%. Un A/D defendible se construye asumiendo S-curve y plateau realista. Si el deal solo es accretive asumiendo linear-100%, está calibrado en optimismo.</t>
        </is>
      </c>
    </row>
  </sheetData>
  <mergeCells count="3">
    <mergeCell ref="A9:N9"/>
    <mergeCell ref="A2:N2"/>
    <mergeCell ref="A10:N10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 filterMode="0">
    <tabColor rgb="FFDC2626"/>
    <outlinePr summaryBelow="1" summaryRight="1"/>
    <pageSetUpPr fitToPage="0"/>
  </sheetPr>
  <dimension ref="A2:E1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2" customWidth="1" style="18" min="1" max="1"/>
    <col width="14" customWidth="1" style="18" min="2" max="4"/>
    <col width="45" customWidth="1" style="18" min="5" max="5"/>
  </cols>
  <sheetData>
    <row r="1" ht="22" customHeight="1" s="19"/>
    <row r="2" ht="15" customHeight="1" s="19">
      <c r="A2" s="20" t="inlineStr">
        <is>
          <t>Cross-LATAM · Impuesto Adicional sobre sinergias cross-border</t>
        </is>
      </c>
      <c r="B2" s="21" t="n"/>
      <c r="C2" s="21" t="n"/>
      <c r="D2" s="21" t="n"/>
      <c r="E2" s="22" t="n"/>
    </row>
    <row r="3" ht="21.75" customHeight="1" s="19"/>
    <row r="4" ht="49.5" customHeight="1" s="19">
      <c r="A4" s="23" t="inlineStr">
        <is>
          <t>País origen sinergia</t>
        </is>
      </c>
      <c r="B4" s="24" t="inlineStr">
        <is>
          <t>Sinergia $M (gross)</t>
        </is>
      </c>
      <c r="C4" s="24" t="inlineStr">
        <is>
          <t>Retención headline %</t>
        </is>
      </c>
      <c r="D4" s="24" t="inlineStr">
        <is>
          <t>Sinergia neta al holding $M</t>
        </is>
      </c>
      <c r="E4" s="24" t="inlineStr">
        <is>
          <t>Régimen tributario (DL 824 Arts. 58 y 60)</t>
        </is>
      </c>
    </row>
    <row r="5" ht="49.5" customHeight="1" s="19">
      <c r="A5" s="25" t="inlineStr">
        <is>
          <t>Chile (Andina HQ)</t>
        </is>
      </c>
      <c r="B5" s="26" t="n">
        <v>8</v>
      </c>
      <c r="C5" s="27" t="n">
        <v>0</v>
      </c>
      <c r="D5" s="28">
        <f>B5*(1-C5)</f>
        <v/>
      </c>
      <c r="E5" s="29" t="inlineStr">
        <is>
          <t>Sin retención si la sinergia se queda en Chile.</t>
        </is>
      </c>
    </row>
    <row r="6" ht="49.5" customHeight="1" s="19">
      <c r="A6" s="25" t="inlineStr">
        <is>
          <t>Chile remesa a accionista no-res (sin DTA)</t>
        </is>
      </c>
      <c r="B6" s="26" t="n">
        <v>3</v>
      </c>
      <c r="C6" s="27" t="n">
        <v>0.35</v>
      </c>
      <c r="D6" s="28">
        <f>B6*(1-C6)</f>
        <v/>
      </c>
      <c r="E6" s="29" t="inlineStr">
        <is>
          <t>Impuesto Adicional 35%. $3M × 0.65 = $1.95M efectivo.</t>
        </is>
      </c>
    </row>
    <row r="7" ht="49.5" customHeight="1" s="19">
      <c r="A7" s="25" t="inlineStr">
        <is>
          <t>Chile remesa con DTA (LATAM/US/ESP)</t>
        </is>
      </c>
      <c r="B7" s="26" t="n">
        <v>3</v>
      </c>
      <c r="C7" s="27" t="n">
        <v>0.1</v>
      </c>
      <c r="D7" s="28">
        <f>B7*(1-C7)</f>
        <v/>
      </c>
      <c r="E7" s="29" t="inlineStr">
        <is>
          <t>Tasa reducida 5-15% por tratado. Requiere documentación ex ante.</t>
        </is>
      </c>
    </row>
    <row r="8" ht="49.5" customHeight="1" s="19">
      <c r="A8" s="25" t="inlineStr">
        <is>
          <t>México remesa a Chile (sin DTA)</t>
        </is>
      </c>
      <c r="B8" s="26" t="n">
        <v>2</v>
      </c>
      <c r="C8" s="27" t="n">
        <v>0.1</v>
      </c>
      <c r="D8" s="28">
        <f>B8*(1-C8)</f>
        <v/>
      </c>
      <c r="E8" s="29" t="inlineStr">
        <is>
          <t>México retiene 10% sobre dividendos transfronterizos.</t>
        </is>
      </c>
    </row>
    <row r="9" ht="15" customHeight="1" s="19">
      <c r="A9" s="25" t="inlineStr">
        <is>
          <t>Colombia remesa a Chile</t>
        </is>
      </c>
      <c r="B9" s="26" t="n">
        <v>1</v>
      </c>
      <c r="C9" s="27" t="n">
        <v>0.075</v>
      </c>
      <c r="D9" s="28">
        <f>B9*(1-C9)</f>
        <v/>
      </c>
      <c r="E9" s="29" t="inlineStr">
        <is>
          <t>Reducción por DTA Chile-Colombia.</t>
        </is>
      </c>
    </row>
    <row r="11" ht="19.4" customHeight="1" s="19">
      <c r="A11" s="23" t="inlineStr">
        <is>
          <t>TOTAL</t>
        </is>
      </c>
      <c r="B11" s="28">
        <f>SUM(B5:B10)</f>
        <v/>
      </c>
      <c r="C11" s="30">
        <f>1-D11/B11</f>
        <v/>
      </c>
      <c r="D11" s="28">
        <f>SUM(D5:D10)</f>
        <v/>
      </c>
      <c r="E11" s="29" t="inlineStr">
        <is>
          <t>El gap es 'el wedge fiscal' — sinergias gross vs sinergias usables al holding.</t>
        </is>
      </c>
    </row>
    <row r="12" ht="99.75" customHeight="1" s="19"/>
    <row r="13" ht="37.3" customHeight="1" s="19">
      <c r="A13" s="29" t="inlineStr">
        <is>
          <t>Implicación del Cross-LATAM Callout: si el A/D del Módulo 5.1 suma sinergias gross como caja al holding, está sobre-estimado por el wedge fiscal. Modela las sinergias al nivel de la entidad donde nacen, aplica el costo de repatriación país por país, y consolida después. Para un holding chileno con sinergias en México/Colombia/Perú, el wedge efectivo combinado puede ser 10-15% sobre el bruto. En un deal con $8M cross-border synergies, eso es $0.8-1.2M anuales menos de lo que el A/D asume. Fuente canon: docs/canon/cl/tax-corporate.md.</t>
        </is>
      </c>
    </row>
  </sheetData>
  <mergeCells count="2">
    <mergeCell ref="A2:E2"/>
    <mergeCell ref="A13:E13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 filterMode="0">
    <tabColor rgb="FFF59E0B"/>
    <outlinePr summaryBelow="1" summaryRight="1"/>
    <pageSetUpPr fitToPage="0"/>
  </sheetPr>
  <dimension ref="A2:E1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6" customWidth="1" style="18" min="1" max="1"/>
    <col width="16" customWidth="1" style="18" min="2" max="3"/>
    <col width="14" customWidth="1" style="18" min="4" max="4"/>
    <col width="45" customWidth="1" style="18" min="5" max="5"/>
  </cols>
  <sheetData>
    <row r="1" ht="22" customHeight="1" s="19"/>
    <row r="2" ht="15" customHeight="1" s="19">
      <c r="A2" s="20" t="inlineStr">
        <is>
          <t>Post-mortem año 2 · plantilla de presentación al directorio</t>
        </is>
      </c>
      <c r="B2" s="21" t="n"/>
      <c r="C2" s="21" t="n"/>
      <c r="D2" s="21" t="n"/>
      <c r="E2" s="22" t="n"/>
    </row>
    <row r="3" ht="21.75" customHeight="1" s="19"/>
    <row r="4" ht="49.5" customHeight="1" s="19">
      <c r="A4" s="23" t="inlineStr">
        <is>
          <t>Pregunta del directorio</t>
        </is>
      </c>
      <c r="B4" s="24" t="inlineStr">
        <is>
          <t>Prometido</t>
        </is>
      </c>
      <c r="C4" s="24" t="inlineStr">
        <is>
          <t>Realizado</t>
        </is>
      </c>
      <c r="D4" s="24" t="inlineStr">
        <is>
          <t>Status</t>
        </is>
      </c>
      <c r="E4" s="24" t="inlineStr">
        <is>
          <t>Lección aprendida</t>
        </is>
      </c>
    </row>
    <row r="5" ht="49.5" customHeight="1" s="19">
      <c r="A5" s="25" t="inlineStr">
        <is>
          <t>Sinergias capturadas vs prometidas</t>
        </is>
      </c>
      <c r="B5" s="35" t="n">
        <v>4</v>
      </c>
      <c r="C5" s="35" t="n">
        <v>2.7</v>
      </c>
      <c r="D5" s="36" t="inlineStr">
        <is>
          <t>⚠ GAP</t>
        </is>
      </c>
      <c r="E5" s="29" t="inlineStr">
        <is>
          <t>Cross-sell capturó 24% vs 35% asumido. Próximo deal: descontar cross-sell al 25%.</t>
        </is>
      </c>
    </row>
    <row r="6" ht="49.5" customHeight="1" s="19">
      <c r="A6" s="25" t="inlineStr">
        <is>
          <t>Costo de integración vs presupuesto</t>
        </is>
      </c>
      <c r="B6" s="35" t="n">
        <v>8</v>
      </c>
      <c r="C6" s="35" t="n">
        <v>9.5</v>
      </c>
      <c r="D6" s="36" t="inlineStr">
        <is>
          <t>⚠ OVER</t>
        </is>
      </c>
      <c r="E6" s="29" t="inlineStr">
        <is>
          <t>1.2x el budget. Más severance del esperado. Lección: presupuestar 25% buffer.</t>
        </is>
      </c>
    </row>
    <row r="7" ht="49.5" customHeight="1" s="19">
      <c r="A7" s="25" t="inlineStr">
        <is>
          <t>Retención top talent (objetivo 85%)</t>
        </is>
      </c>
      <c r="B7" s="27" t="n">
        <v>0.85</v>
      </c>
      <c r="C7" s="27" t="n">
        <v>0.78</v>
      </c>
      <c r="D7" s="36" t="inlineStr">
        <is>
          <t>⚠ GAP</t>
        </is>
      </c>
      <c r="E7" s="29" t="inlineStr">
        <is>
          <t>Perdimos 22% del top talent. Retention packages debieron ser más generosos.</t>
        </is>
      </c>
    </row>
    <row r="8" ht="49.5" customHeight="1" s="19">
      <c r="A8" s="25" t="inlineStr">
        <is>
          <t>Cero churn por causa M&amp;A en Top-20</t>
        </is>
      </c>
      <c r="B8" s="35" t="n">
        <v>0</v>
      </c>
      <c r="C8" s="35" t="n">
        <v>1</v>
      </c>
      <c r="D8" s="25" t="inlineStr">
        <is>
          <t>⚠ 1 cliente</t>
        </is>
      </c>
      <c r="E8" s="29" t="inlineStr">
        <is>
          <t>1 cliente migró por confusión Día 30-60. Recuperable parcialmente.</t>
        </is>
      </c>
    </row>
    <row r="9" ht="49.5" customHeight="1" s="19">
      <c r="A9" s="25" t="inlineStr">
        <is>
          <t>A/D realizado año 2 vs A/D modelo</t>
        </is>
      </c>
      <c r="B9" s="27" t="n">
        <v>0.06</v>
      </c>
      <c r="C9" s="27" t="n">
        <v>0.025</v>
      </c>
      <c r="D9" s="25" t="inlineStr">
        <is>
          <t>⚠ DIL gap</t>
        </is>
      </c>
      <c r="E9" s="29" t="inlineStr">
        <is>
          <t>Modelo decía +6% accretive; realizado +2.5% por gap de sinergias.</t>
        </is>
      </c>
    </row>
    <row r="10" ht="19.4" customHeight="1" s="19">
      <c r="A10" s="25" t="inlineStr">
        <is>
          <t>Goodwill impairment test año 2</t>
        </is>
      </c>
      <c r="B10" s="35" t="n">
        <v>0</v>
      </c>
      <c r="C10" s="35" t="n">
        <v>0</v>
      </c>
      <c r="D10" s="37" t="inlineStr">
        <is>
          <t>✓ NO IMPAIR</t>
        </is>
      </c>
      <c r="E10" s="29" t="inlineStr">
        <is>
          <t>Goodwill se mantiene; no se requiere impairment test formal hasta señales de deterioro material.</t>
        </is>
      </c>
    </row>
    <row r="12" ht="99.75" customHeight="1" s="19"/>
    <row r="13" ht="28.35" customHeight="1" s="19">
      <c r="A13" s="29" t="inlineStr">
        <is>
          <t>El post-mortem año 2 NO es ejercicio académico. Es la disciplina que distingue empresas que aprenden de M&amp;A de las que no. Sin post-mortem, los mismos supuestos optimistas reaparecen en el próximo deal. Con post-mortem honesto y documentado, el A/D del próximo deal se construye con factores de captura realistas, y el directorio juzga con marco. Esto es lo que separa a los serial acquirers exitosos (Constellation Software, Berkshire, Danaher) de los que destruyen valor con cada deal.</t>
        </is>
      </c>
    </row>
  </sheetData>
  <mergeCells count="2">
    <mergeCell ref="A2:E2"/>
    <mergeCell ref="A13:E13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 filterMode="0">
    <tabColor rgb="FF6B7280"/>
    <outlinePr summaryBelow="1" summaryRight="1"/>
    <pageSetUpPr fitToPage="0"/>
  </sheetPr>
  <dimension ref="A2:F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8" customWidth="1" style="18" min="1" max="1"/>
  </cols>
  <sheetData>
    <row r="1" ht="22" customHeight="1" s="19"/>
    <row r="2" ht="15" customHeight="1" s="19">
      <c r="A2" s="20" t="inlineStr">
        <is>
          <t>Tu tracker · adapta a tu deal</t>
        </is>
      </c>
      <c r="B2" s="21" t="n"/>
      <c r="C2" s="21" t="n"/>
      <c r="D2" s="21" t="n"/>
      <c r="E2" s="21" t="n"/>
      <c r="F2" s="22" t="n"/>
    </row>
    <row r="3" ht="120" customHeight="1" s="19"/>
    <row r="4" ht="46.25" customHeight="1" s="19">
      <c r="A4" s="29" t="inlineStr">
        <is>
          <t>Para tu próximo deal: (1) Antes de firmar, llena 'Por categoría' con tus sinergias prometidas y capture rates históricos. (2) Si el A/D solo cierra asumiendo 100% capture, renegocia o sale. (3) Después del cierre, ejecuta 'Tracker trimestral' con disciplina. (4) En año 2, ejecuta 'Post-mortem' formal con directorio. (5) Aprende para el próximo deal — sin post-mortem honesto, repites los mismos patrones. La diferencia entre el deal que funciona y el write-off vive en este tracker.</t>
        </is>
      </c>
    </row>
  </sheetData>
  <mergeCells count="2">
    <mergeCell ref="A2:F2"/>
    <mergeCell ref="A4:F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2026-05-14T05:11:52Z</dcterms:created>
  <dcterms:modified xmlns:dcterms="http://purl.org/dc/terms/" xmlns:xsi="http://www.w3.org/2001/XMLSchema-instance" xsi:type="dcterms:W3CDTF">2026-05-15T03:41:41Z</dcterms:modified>
  <cp:revision>0</cp:revision>
</cp:coreProperties>
</file>