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scada 3 escenarios" sheetId="1" state="visible" r:id="rId3"/>
    <sheet name="Comp envelope" sheetId="2" state="visible" r:id="rId4"/>
    <sheet name="Asignación función" sheetId="3" state="visible" r:id="rId5"/>
    <sheet name="Tracker trimestral" sheetId="4" state="visible" r:id="rId6"/>
    <sheet name="Tu plan HC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deabaco</author>
  </authors>
  <commentList>
    <comment ref="B6" authorId="0">
      <text>
        <r>
          <rPr>
            <sz val="10"/>
            <rFont val="Arial"/>
            <family val="2"/>
          </rPr>
          <t xml:space="preserve">200 empleados × $100K promedio fully-loaded ≈ $20M payroll.</t>
        </r>
      </text>
    </comment>
  </commentList>
</comments>
</file>

<file path=xl/sharedStrings.xml><?xml version="1.0" encoding="utf-8"?>
<sst xmlns="http://schemas.openxmlformats.org/spreadsheetml/2006/main" count="152" uniqueCount="133">
  <si>
    <t xml:space="preserve">deabaco · Andina · Headcount cascade · 3 escenarios · Módulo 2.14</t>
  </si>
  <si>
    <t xml:space="preserve">Cascada explícita: Starting → Attrition → Backfills → Net New → Target. Solo los Net New son la decisión estratégica. Los Backfills son reposición obligatoria. Sin cascada, '240 target' parece growth — puede ser '8 net-new + 32 reposición' (modesto) o '32 net-new + 8 reposición' (agresivo). 4x el riesgo de ejecución escondido en el mismo agregado.</t>
  </si>
  <si>
    <t xml:space="preserve">Línea de cascada</t>
  </si>
  <si>
    <t xml:space="preserve">Conservador</t>
  </si>
  <si>
    <t xml:space="preserve">Base</t>
  </si>
  <si>
    <t xml:space="preserve">Agresivo</t>
  </si>
  <si>
    <t xml:space="preserve">Lectura</t>
  </si>
  <si>
    <t xml:space="preserve">Starting headcount</t>
  </si>
  <si>
    <t xml:space="preserve">Punto de partida — fact, no decisión.</t>
  </si>
  <si>
    <t xml:space="preserve">(−) Attrition esperada</t>
  </si>
  <si>
    <t xml:space="preserve">Histórico 9% (LATAM mid-market). Conservador asume mismo histórico; Agresivo asume 10% por crecimiento + rotación.</t>
  </si>
  <si>
    <t xml:space="preserve">(+) Backfills</t>
  </si>
  <si>
    <t xml:space="preserve">Reposición obligatoria. Diferencia entre attrition y backfill = ahorros DECLARADOS de no-reposición (no implícitos).</t>
  </si>
  <si>
    <t xml:space="preserve">(+) Net New</t>
  </si>
  <si>
    <t xml:space="preserve">LA DECISIÓN ESTRATÉGICA. Todo lo demás es ruido.</t>
  </si>
  <si>
    <t xml:space="preserve">Target fin de año</t>
  </si>
  <si>
    <t xml:space="preserve">Conservador = 1% growth. Base = 8% growth. Agresivo = 16.5% growth.</t>
  </si>
  <si>
    <t xml:space="preserve">Δ vs Starting (%)</t>
  </si>
  <si>
    <t xml:space="preserve">El número que el CEO comunica al directorio.</t>
  </si>
  <si>
    <t xml:space="preserve">Net New como % del growth</t>
  </si>
  <si>
    <t xml:space="preserve">100%</t>
  </si>
  <si>
    <t xml:space="preserve">Todo el growth viene de net-new (backfills son neutrales).</t>
  </si>
  <si>
    <t xml:space="preserve">Riesgo por escenario</t>
  </si>
  <si>
    <t xml:space="preserve">6 net-new (3% growth). Riesgo: si revenue crece 12%, capacidad corta + burnout. Apropiado en años de incertidumbre macro.</t>
  </si>
  <si>
    <t xml:space="preserve">18 net-new (9% growth). Asume revenue 10-12%. Si desacelera a 5%, exceso costoso de revertir.</t>
  </si>
  <si>
    <t xml:space="preserve">35 net-new (17% growth). Asume revenue 20%+. Capacidad operativa para onboardear típicamente NO existe. Plan se ejecuta al 60%, peor combinación.</t>
  </si>
  <si>
    <t xml:space="preserve">Comp envelope — DOS componentes (net-new + merit pool)</t>
  </si>
  <si>
    <t xml:space="preserve">Net-new = costo visible. Merit pool = costo invisible pero grande. 4% sobre $20M payroll = $800K = ~8 hires equivalentes. La conversación trimestral de '¿podemos hacer un hire más?' que ignora el merit pool subestima sistemáticamente.</t>
  </si>
  <si>
    <t xml:space="preserve">Inputs base (mismos en los 3 escenarios)</t>
  </si>
  <si>
    <t xml:space="preserve">Payroll existente ($M)</t>
  </si>
  <si>
    <t xml:space="preserve">Costo incremental por escenario</t>
  </si>
  <si>
    <t xml:space="preserve">Componente</t>
  </si>
  <si>
    <t xml:space="preserve">Fórmula</t>
  </si>
  <si>
    <t xml:space="preserve">Notas</t>
  </si>
  <si>
    <t xml:space="preserve">Net-new hires (año 1, asume start mid-year)</t>
  </si>
  <si>
    <t xml:space="preserve">Net new × salary × 0.5 (half-year)</t>
  </si>
  <si>
    <t xml:space="preserve">Costo año 1 con start escalonado. Año 2 anualizado es 2x.</t>
  </si>
  <si>
    <t xml:space="preserve">Net-new hires (anualizado, año 2+)</t>
  </si>
  <si>
    <t xml:space="preserve">Net new × salary</t>
  </si>
  <si>
    <t xml:space="preserve">Es el run-rate sostenido.</t>
  </si>
  <si>
    <t xml:space="preserve">Salario fully-loaded promedio ($K)</t>
  </si>
  <si>
    <t xml:space="preserve">Comp competitiva por mercado</t>
  </si>
  <si>
    <t xml:space="preserve">Agresivo necesita comp 16% sobre Conservador para 'atraer' talento prometido.</t>
  </si>
  <si>
    <t xml:space="preserve">Merit pool % sobre payroll</t>
  </si>
  <si>
    <t xml:space="preserve">Diferenciado por performance</t>
  </si>
  <si>
    <t xml:space="preserve">Top 6-10%, mid 3-4%, low 0-2%. Sin diferenciación, destruye señal.</t>
  </si>
  <si>
    <t xml:space="preserve">Merit pool $ ($M)</t>
  </si>
  <si>
    <t xml:space="preserve">% × payroll existente</t>
  </si>
  <si>
    <t xml:space="preserve">Casi siempre subestimado en conversaciones de cost.</t>
  </si>
  <si>
    <t xml:space="preserve">COMP ENVELOPE TOTAL año 1 ($M)</t>
  </si>
  <si>
    <t xml:space="preserve">Net-new (medio año) + Merit pool</t>
  </si>
  <si>
    <t xml:space="preserve">Lo que aprueba el comité ejecutivo. Año 2 sube por anualización de net-new.</t>
  </si>
  <si>
    <t xml:space="preserve">Lectura: Agresivo es $1.95M + $800K merit = $2.75M año 1. Año 2 sube a ~$3.85M anualizado (full year de los 35 net-new). vs Base $0.90M + $700K = $1.60M año 1, $2.50M año 2. La decisión NO es '$2.75M vs $1.60M año 1' — es '$3.85M vs $2.50M año 2 sostenido' = $1.35M permanente. En 5 años: $6.75M extra de comp acumulado para llegar a 235 vs 218.</t>
  </si>
  <si>
    <t xml:space="preserve">Asignación de net-new por función — la verdadera decisión estratégica</t>
  </si>
  <si>
    <t xml:space="preserve">El número agregado de net-new esconde la apuesta estratégica. Asignación distinta = empresa distinta. 14 net-new en Comercial = bet en revenue. 10 en Producto = bet en roadmap. Cada head DEBE presentar tesis revenue/productividad explícita. Sin tesis, la asignación es política interna.</t>
  </si>
  <si>
    <t xml:space="preserve">Función</t>
  </si>
  <si>
    <t xml:space="preserve">% del total (Base)</t>
  </si>
  <si>
    <t xml:space="preserve">Tesis estratégica</t>
  </si>
  <si>
    <t xml:space="preserve">Métrica de éxito</t>
  </si>
  <si>
    <t xml:space="preserve">Comercial</t>
  </si>
  <si>
    <t xml:space="preserve">Expansión de revenue — cada hire genera $400-500K quota × ramp 60% año 1.</t>
  </si>
  <si>
    <t xml:space="preserve">Quota attainment año 1 ≥70%; deal volume incremental</t>
  </si>
  <si>
    <t xml:space="preserve">Producto</t>
  </si>
  <si>
    <t xml:space="preserve">Roadmap acelerado — features que habilitan upsell + retention. ARR expansion 12 meses post-launch.</t>
  </si>
  <si>
    <t xml:space="preserve">Features shipped en deadline; ARR uplift atribuible 6m post</t>
  </si>
  <si>
    <t xml:space="preserve">Operaciones</t>
  </si>
  <si>
    <t xml:space="preserve">Capacidad para sostener growth — reduce hours per order, mejora margen, soporta volumen.</t>
  </si>
  <si>
    <t xml:space="preserve">Hours per order reducidos 8%; capacidad/empleado +10%</t>
  </si>
  <si>
    <t xml:space="preserve">Soporte</t>
  </si>
  <si>
    <t xml:space="preserve">Cobertura de growth en clientes existentes — protege NRR.</t>
  </si>
  <si>
    <t xml:space="preserve">NRR mantenido o subido vs año anterior</t>
  </si>
  <si>
    <t xml:space="preserve">TOTAL net-new</t>
  </si>
  <si>
    <t xml:space="preserve">Lectura: en el plan Base, Comercial es 44% del net-new — apuesta principal es revenue expansion. Si la tesis es válida ($8 net-new × $450K quota × 60% ramp = $2.2M revenue año 1, $3.6M anualizado), justifica los $800K de comp anualizado de esos 8 hires. Si la tesis NO está validada en plan revenue, esos 8 hires son apuesta sin defensa.</t>
  </si>
  <si>
    <t xml:space="preserve">Tracker trimestral — Andina año (cascade actualizado cada Q)</t>
  </si>
  <si>
    <t xml:space="preserve">Reforecast trimestral porque la rotación real raramente coincide con la planeada. Si Q1 perdiste 8 vs 4 esperado, el plan necesita ajuste antes de acumular en H2. La cascada se vuelve viva — cada Q se actualiza con actuales y forecast revised.</t>
  </si>
  <si>
    <t xml:space="preserve">Línea</t>
  </si>
  <si>
    <t xml:space="preserve">Plan FY</t>
  </si>
  <si>
    <t xml:space="preserve">Q1 real</t>
  </si>
  <si>
    <t xml:space="preserve">Q2 real</t>
  </si>
  <si>
    <t xml:space="preserve">Q3 real</t>
  </si>
  <si>
    <t xml:space="preserve">Q4 forecast</t>
  </si>
  <si>
    <t xml:space="preserve">FY estimado</t>
  </si>
  <si>
    <t xml:space="preserve">Starting HC</t>
  </si>
  <si>
    <t xml:space="preserve">—</t>
  </si>
  <si>
    <t xml:space="preserve">Attrition acum</t>
  </si>
  <si>
    <t xml:space="preserve">Mayor que plan (22 vs 18 esperado)</t>
  </si>
  <si>
    <t xml:space="preserve">Backfills acum</t>
  </si>
  <si>
    <t xml:space="preserve">Reposición ejecuta arriba de attrition</t>
  </si>
  <si>
    <t xml:space="preserve">Net New acum</t>
  </si>
  <si>
    <t xml:space="preserve">On track — equipo de reclutamiento eficiente</t>
  </si>
  <si>
    <t xml:space="preserve">Headcount cierre del periodo</t>
  </si>
  <si>
    <t xml:space="preserve">Trayectoria alineada</t>
  </si>
  <si>
    <t xml:space="preserve">Net New por función:</t>
  </si>
  <si>
    <t xml:space="preserve">  Comercial</t>
  </si>
  <si>
    <t xml:space="preserve">12 hires totales (4 reposición + 8 net-new)</t>
  </si>
  <si>
    <t xml:space="preserve">  Producto</t>
  </si>
  <si>
    <t xml:space="preserve">On track</t>
  </si>
  <si>
    <t xml:space="preserve">  Operaciones</t>
  </si>
  <si>
    <t xml:space="preserve">  Soporte</t>
  </si>
  <si>
    <t xml:space="preserve">Algunos retrasos en Q1</t>
  </si>
  <si>
    <t xml:space="preserve">Análisis de variance — qué cambió</t>
  </si>
  <si>
    <t xml:space="preserve">Attrition +4 vs plan</t>
  </si>
  <si>
    <t xml:space="preserve">22 actual vs 18 esperado</t>
  </si>
  <si>
    <t xml:space="preserve">Comercial mostró 5 bajas Q2 — comp en mid-market subió, perdimos talento a competidor.</t>
  </si>
  <si>
    <t xml:space="preserve">Backfills +4 vs plan</t>
  </si>
  <si>
    <t xml:space="preserve">20 actual vs 16 esperado</t>
  </si>
  <si>
    <t xml:space="preserve">Reposición de attrition extra. Costo $400K incremental en hires no planeados.</t>
  </si>
  <si>
    <t xml:space="preserve">Net new on track</t>
  </si>
  <si>
    <t xml:space="preserve">18 ejecutados, exact plan</t>
  </si>
  <si>
    <t xml:space="preserve">Reclutamiento eficiente. No requiere ajuste.</t>
  </si>
  <si>
    <t xml:space="preserve">HC fin de año = plan</t>
  </si>
  <si>
    <t xml:space="preserve">216 vs 216 target</t>
  </si>
  <si>
    <t xml:space="preserve">Aparente exact match, PERO ocultó +4 attrition y +4 reposición. Cost +$400K vs plan.</t>
  </si>
  <si>
    <t xml:space="preserve">Acción Q4</t>
  </si>
  <si>
    <t xml:space="preserve">Revisar comp bands en Comercial para evitar repetir attrition en año siguiente.</t>
  </si>
  <si>
    <t xml:space="preserve">Investigación de salidas → ajustar bands 8-10% si es lock-in vs mercado.</t>
  </si>
  <si>
    <t xml:space="preserve">Tu plan de headcount — empieza con la cascada, no con el target</t>
  </si>
  <si>
    <t xml:space="preserve">Antes de aprobar un número agregado: descompón la cascada. Sin esto, '15 hires' puede ser '12 reposición + 3 net-new' (modesto) o '3 reposición + 12 net-new' (agresivo). La decisión estratégica es el Net New — todo lo demás es ejecución obligatoria.</t>
  </si>
  <si>
    <t xml:space="preserve">Attrition % esperado (histórico)</t>
  </si>
  <si>
    <t xml:space="preserve">Attrition absoluto</t>
  </si>
  <si>
    <t xml:space="preserve">Backfills (qué fracción se repone)</t>
  </si>
  <si>
    <t xml:space="preserve">Backfills absoluto</t>
  </si>
  <si>
    <t xml:space="preserve">Net New propuesto</t>
  </si>
  <si>
    <t xml:space="preserve">Growth % HC</t>
  </si>
  <si>
    <t xml:space="preserve">Net New % growth (solo el growth real, sin reposición)</t>
  </si>
  <si>
    <t xml:space="preserve">Asignación de net-new por función + tesis</t>
  </si>
  <si>
    <t xml:space="preserve">Net New</t>
  </si>
  <si>
    <t xml:space="preserve">% del total</t>
  </si>
  <si>
    <t xml:space="preserve">Tesis revenue/productividad</t>
  </si>
  <si>
    <t xml:space="preserve">Métrica éxito</t>
  </si>
  <si>
    <t xml:space="preserve">Otra</t>
  </si>
  <si>
    <t xml:space="preserve">Total asignado</t>
  </si>
  <si>
    <t xml:space="preserve">Vs Net New propuesto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</si>
</sst>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"/>
    <numFmt numFmtId="166" formatCode="0.0%"/>
    <numFmt numFmtId="167" formatCode="\$#,##0.0"/>
    <numFmt numFmtId="168" formatCode="\$#,##0.00"/>
    <numFmt numFmtId="169" formatCode="\$#,##0"/>
    <numFmt numFmtId="170" formatCode="0%"/>
    <numFmt numFmtId="171" formatCode="#,##0.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2"/>
      <color rgb="FFFFFFFF"/>
      <name val="Calibri"/>
      <family val="0"/>
      <charset val="1"/>
    </font>
    <font>
      <i val="true"/>
      <sz val="10"/>
      <color rgb="FF7A8499"/>
      <name val="Calibri"/>
      <family val="0"/>
      <charset val="1"/>
    </font>
    <font>
      <b val="true"/>
      <sz val="11"/>
      <color rgb="FF0A2540"/>
      <name val="Calibri"/>
      <family val="0"/>
      <charset val="1"/>
    </font>
    <font>
      <sz val="11"/>
      <color rgb="FF0A2540"/>
      <name val="Calibri"/>
      <family val="0"/>
      <charset val="1"/>
    </font>
    <font>
      <b val="true"/>
      <sz val="12"/>
      <color rgb="FF0A2540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A2540"/>
        <bgColor rgb="FF003300"/>
      </patternFill>
    </fill>
    <fill>
      <patternFill patternType="solid">
        <fgColor rgb="FFDCC4A4"/>
        <bgColor rgb="FFC9CFD8"/>
      </patternFill>
    </fill>
    <fill>
      <patternFill patternType="solid">
        <fgColor rgb="FFFAF6F0"/>
        <bgColor rgb="FFF2F2F2"/>
      </patternFill>
    </fill>
    <fill>
      <patternFill patternType="solid">
        <fgColor rgb="FFF2F2F2"/>
        <bgColor rgb="FFFAF6F0"/>
      </patternFill>
    </fill>
    <fill>
      <patternFill patternType="solid">
        <fgColor rgb="FFFFF4D6"/>
        <bgColor rgb="FFFAF6F0"/>
      </patternFill>
    </fill>
    <fill>
      <patternFill patternType="solid">
        <fgColor rgb="FFE8F4E8"/>
        <bgColor rgb="FFF2F2F2"/>
      </patternFill>
    </fill>
    <fill>
      <patternFill patternType="solid">
        <fgColor rgb="FFFBE3E3"/>
        <bgColor rgb="FFF2F2F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9CFD8"/>
      </left>
      <right style="thin">
        <color rgb="FFC9CFD8"/>
      </right>
      <top style="thin">
        <color rgb="FFC9CFD8"/>
      </top>
      <bottom style="thin">
        <color rgb="FFC9CFD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7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7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7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7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8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7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7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1" fontId="7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7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CC4A4"/>
      <rgbColor rgb="FF7A8499"/>
      <rgbColor rgb="FF9999FF"/>
      <rgbColor rgb="FF993366"/>
      <rgbColor rgb="FFFFF4D6"/>
      <rgbColor rgb="FFE8F4E8"/>
      <rgbColor rgb="FF660066"/>
      <rgbColor rgb="FFFF8080"/>
      <rgbColor rgb="FF0066CC"/>
      <rgbColor rgb="FFC9CF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FAF6F0"/>
      <rgbColor rgb="FFFFFF99"/>
      <rgbColor rgb="FF99CCFF"/>
      <rgbColor rgb="FFFF99CC"/>
      <rgbColor rgb="FFCC99FF"/>
      <rgbColor rgb="FFFBE3E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A254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1142640</xdr:colOff>
      <xdr:row>0</xdr:row>
      <xdr:rowOff>247320</xdr:rowOff>
    </xdr:to>
    <xdr:pic>
      <xdr:nvPicPr>
        <xdr:cNvPr id="1" name="Image 1" descr="Picture"/>
        <xdr:cNvPicPr/>
      </xdr:nvPicPr>
      <xdr:blipFill>
        <a:blip r:embed="rId1"/>
        <a:stretch/>
      </xdr:blipFill>
      <xdr:spPr>
        <a:xfrm>
          <a:off x="0" y="0"/>
          <a:ext cx="1142640" cy="247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1142640</xdr:colOff>
      <xdr:row>0</xdr:row>
      <xdr:rowOff>247320</xdr:rowOff>
    </xdr:to>
    <xdr:pic>
      <xdr:nvPicPr>
        <xdr:cNvPr id="2" name="Image 1" descr="Picture"/>
        <xdr:cNvPicPr/>
      </xdr:nvPicPr>
      <xdr:blipFill>
        <a:blip r:embed="rId1"/>
        <a:stretch/>
      </xdr:blipFill>
      <xdr:spPr>
        <a:xfrm>
          <a:off x="0" y="0"/>
          <a:ext cx="1142640" cy="247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1142640</xdr:colOff>
      <xdr:row>0</xdr:row>
      <xdr:rowOff>247320</xdr:rowOff>
    </xdr:to>
    <xdr:pic>
      <xdr:nvPicPr>
        <xdr:cNvPr id="3" name="Image 1" descr="Picture"/>
        <xdr:cNvPicPr/>
      </xdr:nvPicPr>
      <xdr:blipFill>
        <a:blip r:embed="rId1"/>
        <a:stretch/>
      </xdr:blipFill>
      <xdr:spPr>
        <a:xfrm>
          <a:off x="0" y="0"/>
          <a:ext cx="1142640" cy="247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1142640</xdr:colOff>
      <xdr:row>0</xdr:row>
      <xdr:rowOff>247320</xdr:rowOff>
    </xdr:to>
    <xdr:pic>
      <xdr:nvPicPr>
        <xdr:cNvPr id="4" name="Image 1" descr="Picture"/>
        <xdr:cNvPicPr/>
      </xdr:nvPicPr>
      <xdr:blipFill>
        <a:blip r:embed="rId1"/>
        <a:stretch/>
      </xdr:blipFill>
      <xdr:spPr>
        <a:xfrm>
          <a:off x="0" y="0"/>
          <a:ext cx="1142640" cy="247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1142640</xdr:colOff>
      <xdr:row>0</xdr:row>
      <xdr:rowOff>247320</xdr:rowOff>
    </xdr:to>
    <xdr:pic>
      <xdr:nvPicPr>
        <xdr:cNvPr id="5" name="Image 1" descr="Picture"/>
        <xdr:cNvPicPr/>
      </xdr:nvPicPr>
      <xdr:blipFill>
        <a:blip r:embed="rId1"/>
        <a:stretch/>
      </xdr:blipFill>
      <xdr:spPr>
        <a:xfrm>
          <a:off x="0" y="0"/>
          <a:ext cx="1142640" cy="247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deabaco.com/es/pillars/fpa/modules/2.14" TargetMode="External"/><Relationship Id="rId2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8"/>
    <col collapsed="false" customWidth="true" hidden="false" outlineLevel="0" max="4" min="2" style="1" width="16"/>
    <col collapsed="false" customWidth="true" hidden="false" outlineLevel="0" max="5" min="5" style="1" width="52"/>
  </cols>
  <sheetData>
    <row r="1" customFormat="false" ht="27.75" hidden="false" customHeight="true" outlineLevel="0" collapsed="false"/>
    <row r="2" customFormat="false" ht="60" hidden="false" customHeight="true" outlineLevel="0" collapsed="false">
      <c r="A2" s="2" t="s">
        <v>0</v>
      </c>
      <c r="B2" s="2"/>
      <c r="C2" s="2"/>
      <c r="D2" s="2"/>
      <c r="E2" s="2"/>
    </row>
    <row r="3" customFormat="false" ht="30.55" hidden="false" customHeight="true" outlineLevel="0" collapsed="false">
      <c r="A3" s="3" t="s">
        <v>1</v>
      </c>
      <c r="B3" s="3"/>
      <c r="C3" s="3"/>
      <c r="D3" s="3"/>
      <c r="E3" s="3"/>
    </row>
    <row r="4" customFormat="false" ht="31.5" hidden="false" customHeight="true" outlineLevel="0" collapsed="false"/>
    <row r="5" customFormat="false" ht="31.5" hidden="false" customHeight="true" outlineLevel="0" collapsed="false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</row>
    <row r="6" customFormat="false" ht="31.5" hidden="false" customHeight="true" outlineLevel="0" collapsed="false">
      <c r="A6" s="5" t="s">
        <v>7</v>
      </c>
      <c r="B6" s="6" t="n">
        <v>200</v>
      </c>
      <c r="C6" s="6" t="n">
        <v>200</v>
      </c>
      <c r="D6" s="6" t="n">
        <v>200</v>
      </c>
      <c r="E6" s="5" t="s">
        <v>8</v>
      </c>
    </row>
    <row r="7" customFormat="false" ht="31.5" hidden="false" customHeight="true" outlineLevel="0" collapsed="false">
      <c r="A7" s="5" t="s">
        <v>9</v>
      </c>
      <c r="B7" s="6" t="n">
        <v>-18</v>
      </c>
      <c r="C7" s="6" t="n">
        <v>-18</v>
      </c>
      <c r="D7" s="6" t="n">
        <v>-20</v>
      </c>
      <c r="E7" s="5" t="s">
        <v>10</v>
      </c>
    </row>
    <row r="8" customFormat="false" ht="31.5" hidden="false" customHeight="true" outlineLevel="0" collapsed="false">
      <c r="A8" s="5" t="s">
        <v>11</v>
      </c>
      <c r="B8" s="6" t="n">
        <v>14</v>
      </c>
      <c r="C8" s="6" t="n">
        <v>16</v>
      </c>
      <c r="D8" s="6" t="n">
        <v>18</v>
      </c>
      <c r="E8" s="5" t="s">
        <v>12</v>
      </c>
    </row>
    <row r="9" customFormat="false" ht="31.5" hidden="false" customHeight="true" outlineLevel="0" collapsed="false">
      <c r="A9" s="7" t="s">
        <v>13</v>
      </c>
      <c r="B9" s="8" t="n">
        <v>6</v>
      </c>
      <c r="C9" s="8" t="n">
        <v>18</v>
      </c>
      <c r="D9" s="8" t="n">
        <v>35</v>
      </c>
      <c r="E9" s="5" t="s">
        <v>14</v>
      </c>
    </row>
    <row r="10" customFormat="false" ht="31.5" hidden="false" customHeight="true" outlineLevel="0" collapsed="false">
      <c r="A10" s="7" t="s">
        <v>15</v>
      </c>
      <c r="B10" s="8" t="n">
        <v>202</v>
      </c>
      <c r="C10" s="8" t="n">
        <v>216</v>
      </c>
      <c r="D10" s="8" t="n">
        <v>233</v>
      </c>
      <c r="E10" s="5" t="s">
        <v>16</v>
      </c>
    </row>
    <row r="11" customFormat="false" ht="31.5" hidden="false" customHeight="true" outlineLevel="0" collapsed="false">
      <c r="A11" s="5" t="s">
        <v>17</v>
      </c>
      <c r="B11" s="9" t="n">
        <v>0.01</v>
      </c>
      <c r="C11" s="9" t="n">
        <v>0.08</v>
      </c>
      <c r="D11" s="9" t="n">
        <v>0.165</v>
      </c>
      <c r="E11" s="5" t="s">
        <v>18</v>
      </c>
    </row>
    <row r="12" customFormat="false" ht="15" hidden="false" customHeight="false" outlineLevel="0" collapsed="false">
      <c r="A12" s="7" t="s">
        <v>19</v>
      </c>
      <c r="B12" s="10" t="s">
        <v>20</v>
      </c>
      <c r="C12" s="10" t="s">
        <v>20</v>
      </c>
      <c r="D12" s="10" t="s">
        <v>20</v>
      </c>
      <c r="E12" s="5" t="s">
        <v>21</v>
      </c>
    </row>
    <row r="13" customFormat="false" ht="21.75" hidden="false" customHeight="true" outlineLevel="0" collapsed="false"/>
    <row r="14" customFormat="false" ht="48" hidden="false" customHeight="true" outlineLevel="0" collapsed="false">
      <c r="A14" s="4" t="s">
        <v>22</v>
      </c>
      <c r="B14" s="4"/>
      <c r="C14" s="4"/>
      <c r="D14" s="4"/>
      <c r="E14" s="4"/>
    </row>
    <row r="15" customFormat="false" ht="48" hidden="false" customHeight="true" outlineLevel="0" collapsed="false">
      <c r="A15" s="11" t="s">
        <v>3</v>
      </c>
      <c r="B15" s="5" t="s">
        <v>23</v>
      </c>
      <c r="C15" s="5"/>
      <c r="D15" s="5"/>
      <c r="E15" s="5"/>
    </row>
    <row r="16" customFormat="false" ht="48" hidden="false" customHeight="true" outlineLevel="0" collapsed="false">
      <c r="A16" s="12" t="s">
        <v>4</v>
      </c>
      <c r="B16" s="5" t="s">
        <v>24</v>
      </c>
      <c r="C16" s="5"/>
      <c r="D16" s="5"/>
      <c r="E16" s="5"/>
    </row>
    <row r="17" customFormat="false" ht="23.85" hidden="false" customHeight="true" outlineLevel="0" collapsed="false">
      <c r="A17" s="13" t="s">
        <v>5</v>
      </c>
      <c r="B17" s="5" t="s">
        <v>25</v>
      </c>
      <c r="C17" s="5"/>
      <c r="D17" s="5"/>
      <c r="E17" s="5"/>
    </row>
  </sheetData>
  <mergeCells count="6">
    <mergeCell ref="A2:E2"/>
    <mergeCell ref="A3:E3"/>
    <mergeCell ref="A14:E14"/>
    <mergeCell ref="B15:E15"/>
    <mergeCell ref="B16:E16"/>
    <mergeCell ref="B17:E17"/>
  </mergeCells>
  <hyperlinks>
    <hyperlink ref="A2" r:id="rId1" display="deabaco · Andina · Headcount cascade · 3 escenarios · Módulo 2.14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4"/>
    <col collapsed="false" customWidth="true" hidden="false" outlineLevel="0" max="4" min="2" style="1" width="14"/>
    <col collapsed="false" customWidth="true" hidden="false" outlineLevel="0" max="5" min="5" style="1" width="32"/>
    <col collapsed="false" customWidth="true" hidden="false" outlineLevel="0" max="6" min="6" style="1" width="42"/>
  </cols>
  <sheetData>
    <row r="1" customFormat="false" ht="27.75" hidden="false" customHeight="true" outlineLevel="0" collapsed="false"/>
    <row r="2" customFormat="false" ht="48" hidden="false" customHeight="true" outlineLevel="0" collapsed="false">
      <c r="A2" s="14" t="s">
        <v>26</v>
      </c>
      <c r="B2" s="14"/>
      <c r="C2" s="14"/>
      <c r="D2" s="14"/>
      <c r="E2" s="14"/>
      <c r="F2" s="14"/>
    </row>
    <row r="3" customFormat="false" ht="20.85" hidden="false" customHeight="true" outlineLevel="0" collapsed="false">
      <c r="A3" s="3" t="s">
        <v>27</v>
      </c>
      <c r="B3" s="3"/>
      <c r="C3" s="3"/>
      <c r="D3" s="3"/>
      <c r="E3" s="3"/>
      <c r="F3" s="3"/>
    </row>
    <row r="4" customFormat="false" ht="21.75" hidden="false" customHeight="true" outlineLevel="0" collapsed="false"/>
    <row r="5" customFormat="false" ht="15" hidden="false" customHeight="true" outlineLevel="0" collapsed="false">
      <c r="A5" s="4" t="s">
        <v>28</v>
      </c>
      <c r="B5" s="4"/>
      <c r="C5" s="4"/>
      <c r="D5" s="4"/>
      <c r="E5" s="4"/>
      <c r="F5" s="4"/>
    </row>
    <row r="6" customFormat="false" ht="15" hidden="false" customHeight="false" outlineLevel="0" collapsed="false">
      <c r="A6" s="5" t="s">
        <v>29</v>
      </c>
      <c r="B6" s="15" t="n">
        <v>20</v>
      </c>
    </row>
    <row r="7" customFormat="false" ht="21.75" hidden="false" customHeight="true" outlineLevel="0" collapsed="false"/>
    <row r="8" customFormat="false" ht="31.5" hidden="false" customHeight="true" outlineLevel="0" collapsed="false">
      <c r="A8" s="4" t="s">
        <v>30</v>
      </c>
      <c r="B8" s="4"/>
      <c r="C8" s="4"/>
      <c r="D8" s="4"/>
      <c r="E8" s="4"/>
      <c r="F8" s="4"/>
    </row>
    <row r="9" customFormat="false" ht="31.5" hidden="false" customHeight="true" outlineLevel="0" collapsed="false">
      <c r="A9" s="4" t="s">
        <v>31</v>
      </c>
      <c r="B9" s="4" t="s">
        <v>3</v>
      </c>
      <c r="C9" s="4" t="s">
        <v>4</v>
      </c>
      <c r="D9" s="4" t="s">
        <v>5</v>
      </c>
      <c r="E9" s="4" t="s">
        <v>32</v>
      </c>
      <c r="F9" s="4" t="s">
        <v>33</v>
      </c>
    </row>
    <row r="10" customFormat="false" ht="31.5" hidden="false" customHeight="true" outlineLevel="0" collapsed="false">
      <c r="A10" s="5" t="s">
        <v>34</v>
      </c>
      <c r="B10" s="16" t="n">
        <v>0.285</v>
      </c>
      <c r="C10" s="16" t="n">
        <v>0.9</v>
      </c>
      <c r="D10" s="16" t="n">
        <v>1.925</v>
      </c>
      <c r="E10" s="5" t="s">
        <v>35</v>
      </c>
      <c r="F10" s="5" t="s">
        <v>36</v>
      </c>
    </row>
    <row r="11" customFormat="false" ht="31.5" hidden="false" customHeight="true" outlineLevel="0" collapsed="false">
      <c r="A11" s="5" t="s">
        <v>37</v>
      </c>
      <c r="B11" s="16" t="n">
        <v>0.57</v>
      </c>
      <c r="C11" s="16" t="n">
        <v>1.8</v>
      </c>
      <c r="D11" s="16" t="n">
        <v>3.85</v>
      </c>
      <c r="E11" s="5" t="s">
        <v>38</v>
      </c>
      <c r="F11" s="5" t="s">
        <v>39</v>
      </c>
    </row>
    <row r="12" customFormat="false" ht="31.5" hidden="false" customHeight="true" outlineLevel="0" collapsed="false">
      <c r="A12" s="5" t="s">
        <v>40</v>
      </c>
      <c r="B12" s="17" t="n">
        <v>95</v>
      </c>
      <c r="C12" s="17" t="n">
        <v>100</v>
      </c>
      <c r="D12" s="17" t="n">
        <v>110</v>
      </c>
      <c r="E12" s="5" t="s">
        <v>41</v>
      </c>
      <c r="F12" s="5" t="s">
        <v>42</v>
      </c>
    </row>
    <row r="13" customFormat="false" ht="31.5" hidden="false" customHeight="true" outlineLevel="0" collapsed="false">
      <c r="A13" s="5" t="s">
        <v>43</v>
      </c>
      <c r="B13" s="9" t="n">
        <v>0.03</v>
      </c>
      <c r="C13" s="9" t="n">
        <v>0.035</v>
      </c>
      <c r="D13" s="9" t="n">
        <v>0.04</v>
      </c>
      <c r="E13" s="5" t="s">
        <v>44</v>
      </c>
      <c r="F13" s="5" t="s">
        <v>45</v>
      </c>
    </row>
    <row r="14" customFormat="false" ht="31.5" hidden="false" customHeight="true" outlineLevel="0" collapsed="false">
      <c r="A14" s="5" t="s">
        <v>46</v>
      </c>
      <c r="B14" s="16" t="n">
        <v>0.6</v>
      </c>
      <c r="C14" s="16" t="n">
        <v>0.7</v>
      </c>
      <c r="D14" s="16" t="n">
        <v>0.8</v>
      </c>
      <c r="E14" s="5" t="s">
        <v>47</v>
      </c>
      <c r="F14" s="5" t="s">
        <v>48</v>
      </c>
    </row>
    <row r="15" customFormat="false" ht="23.85" hidden="false" customHeight="false" outlineLevel="0" collapsed="false">
      <c r="A15" s="7" t="s">
        <v>49</v>
      </c>
      <c r="B15" s="18" t="n">
        <v>0.885</v>
      </c>
      <c r="C15" s="18" t="n">
        <v>1.6</v>
      </c>
      <c r="D15" s="18" t="n">
        <v>2.725</v>
      </c>
      <c r="E15" s="5" t="s">
        <v>50</v>
      </c>
      <c r="F15" s="5" t="s">
        <v>51</v>
      </c>
    </row>
    <row r="16" customFormat="false" ht="60" hidden="false" customHeight="true" outlineLevel="0" collapsed="false"/>
    <row r="17" customFormat="false" ht="20.85" hidden="false" customHeight="true" outlineLevel="0" collapsed="false">
      <c r="A17" s="3" t="s">
        <v>52</v>
      </c>
      <c r="B17" s="3"/>
      <c r="C17" s="3"/>
      <c r="D17" s="3"/>
      <c r="E17" s="3"/>
      <c r="F17" s="3"/>
    </row>
  </sheetData>
  <mergeCells count="5">
    <mergeCell ref="A2:F2"/>
    <mergeCell ref="A3:F3"/>
    <mergeCell ref="A5:F5"/>
    <mergeCell ref="A8:F8"/>
    <mergeCell ref="A17:F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8"/>
    <col collapsed="false" customWidth="true" hidden="false" outlineLevel="0" max="2" min="2" style="1" width="14"/>
    <col collapsed="false" customWidth="true" hidden="false" outlineLevel="0" max="3" min="3" style="1" width="12"/>
    <col collapsed="false" customWidth="true" hidden="false" outlineLevel="0" max="4" min="4" style="1" width="14"/>
    <col collapsed="false" customWidth="true" hidden="false" outlineLevel="0" max="5" min="5" style="1" width="16"/>
    <col collapsed="false" customWidth="true" hidden="false" outlineLevel="0" max="7" min="6" style="1" width="42"/>
  </cols>
  <sheetData>
    <row r="1" customFormat="false" ht="27.75" hidden="false" customHeight="true" outlineLevel="0" collapsed="false"/>
    <row r="2" customFormat="false" ht="48" hidden="false" customHeight="true" outlineLevel="0" collapsed="false">
      <c r="A2" s="14" t="s">
        <v>53</v>
      </c>
      <c r="B2" s="14"/>
      <c r="C2" s="14"/>
      <c r="D2" s="14"/>
      <c r="E2" s="14"/>
      <c r="F2" s="14"/>
      <c r="G2" s="14"/>
    </row>
    <row r="3" customFormat="false" ht="20.85" hidden="false" customHeight="true" outlineLevel="0" collapsed="false">
      <c r="A3" s="3" t="s">
        <v>54</v>
      </c>
      <c r="B3" s="3"/>
      <c r="C3" s="3"/>
      <c r="D3" s="3"/>
      <c r="E3" s="3"/>
      <c r="F3" s="3"/>
      <c r="G3" s="3"/>
    </row>
    <row r="4" customFormat="false" ht="31.5" hidden="false" customHeight="true" outlineLevel="0" collapsed="false"/>
    <row r="5" customFormat="false" ht="55.5" hidden="false" customHeight="true" outlineLevel="0" collapsed="false">
      <c r="A5" s="4" t="s">
        <v>55</v>
      </c>
      <c r="B5" s="4" t="s">
        <v>3</v>
      </c>
      <c r="C5" s="4" t="s">
        <v>4</v>
      </c>
      <c r="D5" s="4" t="s">
        <v>5</v>
      </c>
      <c r="E5" s="4" t="s">
        <v>56</v>
      </c>
      <c r="F5" s="4" t="s">
        <v>57</v>
      </c>
      <c r="G5" s="4" t="s">
        <v>58</v>
      </c>
    </row>
    <row r="6" customFormat="false" ht="55.5" hidden="false" customHeight="true" outlineLevel="0" collapsed="false">
      <c r="A6" s="7" t="s">
        <v>59</v>
      </c>
      <c r="B6" s="19" t="n">
        <v>4</v>
      </c>
      <c r="C6" s="19" t="n">
        <v>8</v>
      </c>
      <c r="D6" s="19" t="n">
        <v>14</v>
      </c>
      <c r="E6" s="20" t="n">
        <v>0.444444444444444</v>
      </c>
      <c r="F6" s="5" t="s">
        <v>60</v>
      </c>
      <c r="G6" s="5" t="s">
        <v>61</v>
      </c>
    </row>
    <row r="7" customFormat="false" ht="55.5" hidden="false" customHeight="true" outlineLevel="0" collapsed="false">
      <c r="A7" s="7" t="s">
        <v>62</v>
      </c>
      <c r="B7" s="19" t="n">
        <v>1</v>
      </c>
      <c r="C7" s="19" t="n">
        <v>5</v>
      </c>
      <c r="D7" s="19" t="n">
        <v>10</v>
      </c>
      <c r="E7" s="20" t="n">
        <v>0.277777777777778</v>
      </c>
      <c r="F7" s="5" t="s">
        <v>63</v>
      </c>
      <c r="G7" s="5" t="s">
        <v>64</v>
      </c>
    </row>
    <row r="8" customFormat="false" ht="55.5" hidden="false" customHeight="true" outlineLevel="0" collapsed="false">
      <c r="A8" s="7" t="s">
        <v>65</v>
      </c>
      <c r="B8" s="19" t="n">
        <v>1</v>
      </c>
      <c r="C8" s="19" t="n">
        <v>3</v>
      </c>
      <c r="D8" s="19" t="n">
        <v>7</v>
      </c>
      <c r="E8" s="20" t="n">
        <v>0.166666666666667</v>
      </c>
      <c r="F8" s="5" t="s">
        <v>66</v>
      </c>
      <c r="G8" s="5" t="s">
        <v>67</v>
      </c>
    </row>
    <row r="9" customFormat="false" ht="15" hidden="false" customHeight="true" outlineLevel="0" collapsed="false">
      <c r="A9" s="7" t="s">
        <v>68</v>
      </c>
      <c r="B9" s="19" t="n">
        <v>0</v>
      </c>
      <c r="C9" s="19" t="n">
        <v>2</v>
      </c>
      <c r="D9" s="19" t="n">
        <v>4</v>
      </c>
      <c r="E9" s="20" t="n">
        <v>0.111111111111111</v>
      </c>
      <c r="F9" s="5" t="s">
        <v>69</v>
      </c>
      <c r="G9" s="5" t="s">
        <v>70</v>
      </c>
    </row>
    <row r="10" customFormat="false" ht="15" hidden="false" customHeight="false" outlineLevel="0" collapsed="false">
      <c r="A10" s="7" t="s">
        <v>71</v>
      </c>
      <c r="B10" s="10" t="n">
        <v>6</v>
      </c>
      <c r="C10" s="10" t="n">
        <v>18</v>
      </c>
      <c r="D10" s="10" t="n">
        <v>35</v>
      </c>
    </row>
    <row r="11" customFormat="false" ht="60" hidden="false" customHeight="true" outlineLevel="0" collapsed="false"/>
    <row r="12" customFormat="false" ht="20.85" hidden="false" customHeight="true" outlineLevel="0" collapsed="false">
      <c r="A12" s="3" t="s">
        <v>72</v>
      </c>
      <c r="B12" s="3"/>
      <c r="C12" s="3"/>
      <c r="D12" s="3"/>
      <c r="E12" s="3"/>
      <c r="F12" s="3"/>
      <c r="G12" s="3"/>
    </row>
  </sheetData>
  <mergeCells count="3">
    <mergeCell ref="A2:G2"/>
    <mergeCell ref="A3:G3"/>
    <mergeCell ref="A12:G1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6"/>
    <col collapsed="false" customWidth="true" hidden="false" outlineLevel="0" max="5" min="2" style="1" width="11"/>
    <col collapsed="false" customWidth="true" hidden="false" outlineLevel="0" max="6" min="6" style="1" width="12"/>
    <col collapsed="false" customWidth="true" hidden="false" outlineLevel="0" max="7" min="7" style="1" width="38"/>
  </cols>
  <sheetData>
    <row r="1" customFormat="false" ht="27.75" hidden="false" customHeight="true" outlineLevel="0" collapsed="false"/>
    <row r="2" customFormat="false" ht="36" hidden="false" customHeight="true" outlineLevel="0" collapsed="false">
      <c r="A2" s="14" t="s">
        <v>73</v>
      </c>
      <c r="B2" s="14"/>
      <c r="C2" s="14"/>
      <c r="D2" s="14"/>
      <c r="E2" s="14"/>
      <c r="F2" s="14"/>
      <c r="G2" s="14"/>
    </row>
    <row r="3" customFormat="false" ht="20.85" hidden="false" customHeight="true" outlineLevel="0" collapsed="false">
      <c r="A3" s="3" t="s">
        <v>74</v>
      </c>
      <c r="B3" s="3"/>
      <c r="C3" s="3"/>
      <c r="D3" s="3"/>
      <c r="E3" s="3"/>
      <c r="F3" s="3"/>
      <c r="G3" s="3"/>
    </row>
    <row r="4" customFormat="false" ht="31.5" hidden="false" customHeight="true" outlineLevel="0" collapsed="false"/>
    <row r="5" customFormat="false" ht="24" hidden="false" customHeight="true" outlineLevel="0" collapsed="false">
      <c r="A5" s="4" t="s">
        <v>75</v>
      </c>
      <c r="B5" s="4" t="s">
        <v>76</v>
      </c>
      <c r="C5" s="4" t="s">
        <v>77</v>
      </c>
      <c r="D5" s="4" t="s">
        <v>78</v>
      </c>
      <c r="E5" s="4" t="s">
        <v>79</v>
      </c>
      <c r="F5" s="4" t="s">
        <v>80</v>
      </c>
      <c r="G5" s="4" t="s">
        <v>81</v>
      </c>
    </row>
    <row r="6" customFormat="false" ht="24" hidden="false" customHeight="true" outlineLevel="0" collapsed="false">
      <c r="A6" s="7" t="s">
        <v>82</v>
      </c>
      <c r="B6" s="6" t="n">
        <v>200</v>
      </c>
      <c r="C6" s="6" t="n">
        <v>200</v>
      </c>
      <c r="D6" s="6" t="n">
        <v>204</v>
      </c>
      <c r="E6" s="6" t="n">
        <v>211</v>
      </c>
      <c r="F6" s="6" t="n">
        <v>216</v>
      </c>
      <c r="G6" s="5" t="s">
        <v>83</v>
      </c>
    </row>
    <row r="7" customFormat="false" ht="24" hidden="false" customHeight="true" outlineLevel="0" collapsed="false">
      <c r="A7" s="7" t="s">
        <v>84</v>
      </c>
      <c r="B7" s="6" t="n">
        <v>-18</v>
      </c>
      <c r="C7" s="6" t="n">
        <v>-6</v>
      </c>
      <c r="D7" s="6" t="n">
        <v>-12</v>
      </c>
      <c r="E7" s="6" t="n">
        <v>-18</v>
      </c>
      <c r="F7" s="6" t="n">
        <v>-22</v>
      </c>
      <c r="G7" s="5" t="s">
        <v>85</v>
      </c>
    </row>
    <row r="8" customFormat="false" ht="24" hidden="false" customHeight="true" outlineLevel="0" collapsed="false">
      <c r="A8" s="7" t="s">
        <v>86</v>
      </c>
      <c r="B8" s="6" t="n">
        <v>16</v>
      </c>
      <c r="C8" s="6" t="n">
        <v>4</v>
      </c>
      <c r="D8" s="6" t="n">
        <v>9</v>
      </c>
      <c r="E8" s="6" t="n">
        <v>15</v>
      </c>
      <c r="F8" s="6" t="n">
        <v>20</v>
      </c>
      <c r="G8" s="5" t="s">
        <v>87</v>
      </c>
    </row>
    <row r="9" customFormat="false" ht="24" hidden="false" customHeight="true" outlineLevel="0" collapsed="false">
      <c r="A9" s="7" t="s">
        <v>88</v>
      </c>
      <c r="B9" s="6" t="n">
        <v>18</v>
      </c>
      <c r="C9" s="6" t="n">
        <v>6</v>
      </c>
      <c r="D9" s="6" t="n">
        <v>10</v>
      </c>
      <c r="E9" s="6" t="n">
        <v>14</v>
      </c>
      <c r="F9" s="6" t="n">
        <v>18</v>
      </c>
      <c r="G9" s="5" t="s">
        <v>89</v>
      </c>
    </row>
    <row r="10" customFormat="false" ht="24" hidden="false" customHeight="true" outlineLevel="0" collapsed="false">
      <c r="A10" s="7" t="s">
        <v>90</v>
      </c>
      <c r="B10" s="6" t="n">
        <v>218</v>
      </c>
      <c r="C10" s="6" t="n">
        <v>204</v>
      </c>
      <c r="D10" s="6" t="n">
        <v>211</v>
      </c>
      <c r="E10" s="6" t="n">
        <v>222</v>
      </c>
      <c r="F10" s="6" t="n">
        <v>216</v>
      </c>
      <c r="G10" s="5" t="s">
        <v>91</v>
      </c>
    </row>
    <row r="11" customFormat="false" ht="24" hidden="false" customHeight="true" outlineLevel="0" collapsed="false">
      <c r="A11" s="7" t="s">
        <v>92</v>
      </c>
      <c r="G11" s="5"/>
    </row>
    <row r="12" customFormat="false" ht="24" hidden="false" customHeight="true" outlineLevel="0" collapsed="false">
      <c r="A12" s="5" t="s">
        <v>93</v>
      </c>
      <c r="B12" s="6" t="n">
        <v>8</v>
      </c>
      <c r="C12" s="6" t="n">
        <v>3</v>
      </c>
      <c r="D12" s="6" t="n">
        <v>5</v>
      </c>
      <c r="E12" s="6" t="n">
        <v>7</v>
      </c>
      <c r="F12" s="6" t="n">
        <v>8</v>
      </c>
      <c r="G12" s="5" t="s">
        <v>94</v>
      </c>
    </row>
    <row r="13" customFormat="false" ht="24" hidden="false" customHeight="true" outlineLevel="0" collapsed="false">
      <c r="A13" s="5" t="s">
        <v>95</v>
      </c>
      <c r="B13" s="6" t="n">
        <v>5</v>
      </c>
      <c r="C13" s="6" t="n">
        <v>2</v>
      </c>
      <c r="D13" s="6" t="n">
        <v>3</v>
      </c>
      <c r="E13" s="6" t="n">
        <v>4</v>
      </c>
      <c r="F13" s="6" t="n">
        <v>5</v>
      </c>
      <c r="G13" s="5" t="s">
        <v>96</v>
      </c>
    </row>
    <row r="14" customFormat="false" ht="24" hidden="false" customHeight="true" outlineLevel="0" collapsed="false">
      <c r="A14" s="5" t="s">
        <v>97</v>
      </c>
      <c r="B14" s="6" t="n">
        <v>3</v>
      </c>
      <c r="C14" s="6" t="n">
        <v>1</v>
      </c>
      <c r="D14" s="6" t="n">
        <v>1</v>
      </c>
      <c r="E14" s="6" t="n">
        <v>2</v>
      </c>
      <c r="F14" s="6" t="n">
        <v>3</v>
      </c>
      <c r="G14" s="5" t="s">
        <v>96</v>
      </c>
    </row>
    <row r="15" customFormat="false" ht="15" hidden="false" customHeight="false" outlineLevel="0" collapsed="false">
      <c r="A15" s="5" t="s">
        <v>98</v>
      </c>
      <c r="B15" s="6" t="n">
        <v>2</v>
      </c>
      <c r="C15" s="6" t="n">
        <v>0</v>
      </c>
      <c r="D15" s="6" t="n">
        <v>1</v>
      </c>
      <c r="E15" s="6" t="n">
        <v>1</v>
      </c>
      <c r="F15" s="6" t="n">
        <v>2</v>
      </c>
      <c r="G15" s="5" t="s">
        <v>99</v>
      </c>
    </row>
    <row r="17" customFormat="false" ht="21.75" hidden="false" customHeight="true" outlineLevel="0" collapsed="false"/>
    <row r="18" customFormat="false" ht="36" hidden="false" customHeight="true" outlineLevel="0" collapsed="false">
      <c r="A18" s="4" t="s">
        <v>100</v>
      </c>
      <c r="B18" s="4"/>
      <c r="C18" s="4"/>
      <c r="D18" s="4"/>
      <c r="E18" s="4"/>
      <c r="F18" s="4"/>
      <c r="G18" s="4"/>
    </row>
    <row r="19" customFormat="false" ht="36" hidden="false" customHeight="true" outlineLevel="0" collapsed="false">
      <c r="A19" s="7" t="s">
        <v>101</v>
      </c>
      <c r="B19" s="5" t="s">
        <v>102</v>
      </c>
      <c r="C19" s="5"/>
      <c r="D19" s="5" t="s">
        <v>103</v>
      </c>
      <c r="E19" s="5"/>
      <c r="F19" s="5"/>
      <c r="G19" s="5"/>
    </row>
    <row r="20" customFormat="false" ht="36" hidden="false" customHeight="true" outlineLevel="0" collapsed="false">
      <c r="A20" s="7" t="s">
        <v>104</v>
      </c>
      <c r="B20" s="5" t="s">
        <v>105</v>
      </c>
      <c r="C20" s="5"/>
      <c r="D20" s="5" t="s">
        <v>106</v>
      </c>
      <c r="E20" s="5"/>
      <c r="F20" s="5"/>
      <c r="G20" s="5"/>
    </row>
    <row r="21" customFormat="false" ht="36" hidden="false" customHeight="true" outlineLevel="0" collapsed="false">
      <c r="A21" s="7" t="s">
        <v>107</v>
      </c>
      <c r="B21" s="5" t="s">
        <v>108</v>
      </c>
      <c r="C21" s="5"/>
      <c r="D21" s="5" t="s">
        <v>109</v>
      </c>
      <c r="E21" s="5"/>
      <c r="F21" s="5"/>
      <c r="G21" s="5"/>
    </row>
    <row r="22" customFormat="false" ht="36" hidden="false" customHeight="true" outlineLevel="0" collapsed="false">
      <c r="A22" s="7" t="s">
        <v>110</v>
      </c>
      <c r="B22" s="5" t="s">
        <v>111</v>
      </c>
      <c r="C22" s="5"/>
      <c r="D22" s="5" t="s">
        <v>112</v>
      </c>
      <c r="E22" s="5"/>
      <c r="F22" s="5"/>
      <c r="G22" s="5"/>
    </row>
    <row r="23" customFormat="false" ht="46.25" hidden="false" customHeight="true" outlineLevel="0" collapsed="false">
      <c r="A23" s="7" t="s">
        <v>113</v>
      </c>
      <c r="B23" s="5" t="s">
        <v>114</v>
      </c>
      <c r="C23" s="5"/>
      <c r="D23" s="5" t="s">
        <v>115</v>
      </c>
      <c r="E23" s="5"/>
      <c r="F23" s="5"/>
      <c r="G23" s="5"/>
    </row>
  </sheetData>
  <mergeCells count="13">
    <mergeCell ref="A2:G2"/>
    <mergeCell ref="A3:G3"/>
    <mergeCell ref="A18:G18"/>
    <mergeCell ref="B19:C19"/>
    <mergeCell ref="D19:G19"/>
    <mergeCell ref="B20:C20"/>
    <mergeCell ref="D20:G20"/>
    <mergeCell ref="B21:C21"/>
    <mergeCell ref="D21:G21"/>
    <mergeCell ref="B22:C22"/>
    <mergeCell ref="D22:G22"/>
    <mergeCell ref="B23:C23"/>
    <mergeCell ref="D23:G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4"/>
    <col collapsed="false" customWidth="true" hidden="false" outlineLevel="0" max="2" min="2" style="1" width="16"/>
    <col collapsed="false" customWidth="true" hidden="false" outlineLevel="0" max="3" min="3" style="1" width="14"/>
    <col collapsed="false" customWidth="true" hidden="false" outlineLevel="0" max="4" min="4" style="1" width="42"/>
    <col collapsed="false" customWidth="true" hidden="false" outlineLevel="0" max="5" min="5" style="1" width="32"/>
  </cols>
  <sheetData>
    <row r="1" customFormat="false" ht="27.75" hidden="false" customHeight="true" outlineLevel="0" collapsed="false"/>
    <row r="2" customFormat="false" ht="48" hidden="false" customHeight="true" outlineLevel="0" collapsed="false">
      <c r="A2" s="14" t="s">
        <v>116</v>
      </c>
      <c r="B2" s="14"/>
      <c r="C2" s="14"/>
      <c r="D2" s="14"/>
      <c r="E2" s="14"/>
    </row>
    <row r="3" customFormat="false" ht="20.85" hidden="false" customHeight="true" outlineLevel="0" collapsed="false">
      <c r="A3" s="3" t="s">
        <v>117</v>
      </c>
      <c r="B3" s="3"/>
      <c r="C3" s="3"/>
      <c r="D3" s="3"/>
      <c r="E3" s="3"/>
    </row>
    <row r="4" customFormat="false" ht="15" hidden="false" customHeight="true" outlineLevel="0" collapsed="false"/>
    <row r="5" customFormat="false" ht="15" hidden="false" customHeight="true" outlineLevel="0" collapsed="false">
      <c r="A5" s="5" t="s">
        <v>7</v>
      </c>
      <c r="B5" s="21"/>
    </row>
    <row r="6" customFormat="false" ht="15" hidden="false" customHeight="true" outlineLevel="0" collapsed="false">
      <c r="A6" s="5" t="s">
        <v>118</v>
      </c>
      <c r="B6" s="22"/>
    </row>
    <row r="7" customFormat="false" ht="15" hidden="false" customHeight="true" outlineLevel="0" collapsed="false">
      <c r="A7" s="5" t="s">
        <v>119</v>
      </c>
      <c r="B7" s="23" t="n">
        <f aca="false">IFERROR(B5*B6,"")</f>
        <v>0</v>
      </c>
    </row>
    <row r="8" customFormat="false" ht="15" hidden="false" customHeight="true" outlineLevel="0" collapsed="false">
      <c r="A8" s="5" t="s">
        <v>120</v>
      </c>
      <c r="B8" s="24"/>
    </row>
    <row r="9" customFormat="false" ht="15" hidden="false" customHeight="true" outlineLevel="0" collapsed="false">
      <c r="A9" s="5" t="s">
        <v>121</v>
      </c>
      <c r="B9" s="23" t="n">
        <f aca="false">IFERROR(B7*B8,"")</f>
        <v>0</v>
      </c>
    </row>
    <row r="10" customFormat="false" ht="15" hidden="false" customHeight="true" outlineLevel="0" collapsed="false">
      <c r="A10" s="5" t="s">
        <v>122</v>
      </c>
      <c r="B10" s="21"/>
    </row>
    <row r="11" customFormat="false" ht="15" hidden="false" customHeight="true" outlineLevel="0" collapsed="false">
      <c r="A11" s="5" t="s">
        <v>15</v>
      </c>
      <c r="B11" s="8" t="n">
        <f aca="false">IFERROR(B5-B7+B9+B10,"")</f>
        <v>0</v>
      </c>
    </row>
    <row r="12" customFormat="false" ht="23.25" hidden="false" customHeight="true" outlineLevel="0" collapsed="false">
      <c r="A12" s="5" t="s">
        <v>123</v>
      </c>
      <c r="B12" s="9" t="str">
        <f aca="false">IFERROR((B11-B5)/B5,"")</f>
        <v/>
      </c>
    </row>
    <row r="13" customFormat="false" ht="23.85" hidden="false" customHeight="false" outlineLevel="0" collapsed="false">
      <c r="A13" s="5" t="s">
        <v>124</v>
      </c>
      <c r="B13" s="9" t="str">
        <f aca="false">IFERROR(B10/B5,"")</f>
        <v/>
      </c>
    </row>
    <row r="14" customFormat="false" ht="23.25" hidden="false" customHeight="true" outlineLevel="0" collapsed="false"/>
    <row r="15" customFormat="false" ht="15" hidden="false" customHeight="true" outlineLevel="0" collapsed="false">
      <c r="A15" s="4" t="s">
        <v>125</v>
      </c>
    </row>
    <row r="16" customFormat="false" ht="27.75" hidden="false" customHeight="true" outlineLevel="0" collapsed="false">
      <c r="A16" s="4" t="s">
        <v>55</v>
      </c>
      <c r="B16" s="4" t="s">
        <v>126</v>
      </c>
      <c r="C16" s="4" t="s">
        <v>127</v>
      </c>
      <c r="D16" s="4" t="s">
        <v>128</v>
      </c>
      <c r="E16" s="4" t="s">
        <v>129</v>
      </c>
    </row>
    <row r="17" customFormat="false" ht="27.75" hidden="false" customHeight="true" outlineLevel="0" collapsed="false">
      <c r="A17" s="5" t="s">
        <v>59</v>
      </c>
      <c r="B17" s="21"/>
      <c r="C17" s="20" t="str">
        <f aca="false">IFERROR(B17/$B$10,"")</f>
        <v/>
      </c>
      <c r="D17" s="21"/>
      <c r="E17" s="21"/>
    </row>
    <row r="18" customFormat="false" ht="27.75" hidden="false" customHeight="true" outlineLevel="0" collapsed="false">
      <c r="A18" s="5" t="s">
        <v>62</v>
      </c>
      <c r="B18" s="21"/>
      <c r="C18" s="20" t="str">
        <f aca="false">IFERROR(B18/$B$10,"")</f>
        <v/>
      </c>
      <c r="D18" s="21"/>
      <c r="E18" s="21"/>
    </row>
    <row r="19" customFormat="false" ht="27.75" hidden="false" customHeight="true" outlineLevel="0" collapsed="false">
      <c r="A19" s="5" t="s">
        <v>65</v>
      </c>
      <c r="B19" s="21"/>
      <c r="C19" s="20" t="str">
        <f aca="false">IFERROR(B19/$B$10,"")</f>
        <v/>
      </c>
      <c r="D19" s="21"/>
      <c r="E19" s="21"/>
    </row>
    <row r="20" customFormat="false" ht="27.75" hidden="false" customHeight="true" outlineLevel="0" collapsed="false">
      <c r="A20" s="5" t="s">
        <v>68</v>
      </c>
      <c r="B20" s="21"/>
      <c r="C20" s="20" t="str">
        <f aca="false">IFERROR(B20/$B$10,"")</f>
        <v/>
      </c>
      <c r="D20" s="21"/>
      <c r="E20" s="21"/>
    </row>
    <row r="21" customFormat="false" ht="15" hidden="false" customHeight="false" outlineLevel="0" collapsed="false">
      <c r="A21" s="5" t="s">
        <v>130</v>
      </c>
      <c r="B21" s="21"/>
      <c r="C21" s="20" t="str">
        <f aca="false">IFERROR(B21/$B$10,"")</f>
        <v/>
      </c>
      <c r="D21" s="21"/>
      <c r="E21" s="21"/>
    </row>
    <row r="22" customFormat="false" ht="15" hidden="false" customHeight="true" outlineLevel="0" collapsed="false"/>
    <row r="23" customFormat="false" ht="15" hidden="false" customHeight="true" outlineLevel="0" collapsed="false">
      <c r="A23" s="5" t="s">
        <v>131</v>
      </c>
      <c r="B23" s="25" t="n">
        <f aca="false">SUM(B17:B21)</f>
        <v>0</v>
      </c>
    </row>
    <row r="24" customFormat="false" ht="15" hidden="false" customHeight="false" outlineLevel="0" collapsed="false">
      <c r="A24" s="5" t="s">
        <v>132</v>
      </c>
      <c r="B24" s="19" t="n">
        <f aca="false">IFERROR(B23-B10,"")</f>
        <v>0</v>
      </c>
    </row>
  </sheetData>
  <mergeCells count="2">
    <mergeCell ref="A2:E2"/>
    <mergeCell ref="A3:E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2026-05-14T14:14:04Z</dcterms:created>
  <dc:creator>openpyxl</dc:creator>
  <dc:description/>
  <dc:language>en-US</dc:language>
  <cp:lastModifiedBy/>
  <dcterms:modified xsi:type="dcterms:W3CDTF">2026-05-14T20:16:54Z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