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Exposición" sheetId="1" state="visible" r:id="rId1"/>
    <sheet xmlns:r="http://schemas.openxmlformats.org/officeDocument/2006/relationships" name="3 políticas" sheetId="2" state="visible" r:id="rId2"/>
    <sheet xmlns:r="http://schemas.openxmlformats.org/officeDocument/2006/relationships" name="Política FX" sheetId="3" state="visible" r:id="rId3"/>
    <sheet xmlns:r="http://schemas.openxmlformats.org/officeDocument/2006/relationships" name="Hedge book" sheetId="4" state="visible" r:id="rId4"/>
    <sheet xmlns:r="http://schemas.openxmlformats.org/officeDocument/2006/relationships" name="Cross-LATAM CL" sheetId="5" state="visible" r:id="rId5"/>
    <sheet xmlns:r="http://schemas.openxmlformats.org/officeDocument/2006/relationships" name="Tu exposición" sheetId="6" state="visible" r:id="rId6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4">
    <numFmt numFmtId="164" formatCode="\$#,##0.0"/>
    <numFmt numFmtId="165" formatCode="\$#,##0.0;[RED]&quot;($&quot;#,##0.0\)"/>
    <numFmt numFmtId="166" formatCode="0.0%"/>
    <numFmt numFmtId="167" formatCode="\$#,##0.00;[RED]&quot;($&quot;#,##0.00\)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0"/>
      <b val="1"/>
      <color rgb="FFFFFFFF"/>
      <sz val="12"/>
      <u val="single"/>
    </font>
    <font>
      <name val="Calibri"/>
      <charset val="1"/>
      <family val="0"/>
      <i val="1"/>
      <color rgb="FF7A8499"/>
      <sz val="10"/>
    </font>
    <font>
      <name val="Calibri"/>
      <charset val="1"/>
      <family val="0"/>
      <b val="1"/>
      <color rgb="FF0A2540"/>
      <sz val="11"/>
    </font>
    <font>
      <name val="Calibri"/>
      <charset val="1"/>
      <family val="0"/>
      <color rgb="FF0A2540"/>
      <sz val="11"/>
    </font>
    <font>
      <name val="Calibri"/>
      <charset val="1"/>
      <family val="0"/>
      <b val="1"/>
      <color rgb="FF0A2540"/>
      <sz val="12"/>
    </font>
    <font>
      <name val="Arial"/>
      <family val="2"/>
      <sz val="10"/>
    </font>
    <font>
      <name val="Calibri"/>
      <charset val="1"/>
      <family val="0"/>
      <b val="1"/>
      <color rgb="FFFFFFFF"/>
      <sz val="12"/>
    </font>
  </fonts>
  <fills count="7">
    <fill>
      <patternFill/>
    </fill>
    <fill>
      <patternFill patternType="gray125"/>
    </fill>
    <fill>
      <patternFill patternType="solid">
        <fgColor rgb="FF0A2540"/>
        <bgColor rgb="FF003300"/>
      </patternFill>
    </fill>
    <fill>
      <patternFill patternType="solid">
        <fgColor rgb="FFDCC4A4"/>
        <bgColor rgb="FFFFCC99"/>
      </patternFill>
    </fill>
    <fill>
      <patternFill patternType="solid">
        <fgColor rgb="FFFAF6F0"/>
        <bgColor rgb="FFF2F2F2"/>
      </patternFill>
    </fill>
    <fill>
      <patternFill patternType="solid">
        <fgColor rgb="FFFFF4D6"/>
        <bgColor rgb="FFFAF6F0"/>
      </patternFill>
    </fill>
    <fill>
      <patternFill patternType="solid">
        <fgColor rgb="FFF2F2F2"/>
        <bgColor rgb="FFFAF6F0"/>
      </patternFill>
    </fill>
  </fills>
  <borders count="6">
    <border>
      <left/>
      <right/>
      <top/>
      <bottom/>
      <diagonal/>
    </border>
    <border>
      <left style="thin">
        <color rgb="FFC9CFD8"/>
      </left>
      <right style="thin">
        <color rgb="FFC9CFD8"/>
      </right>
      <top style="thin">
        <color rgb="FFC9CFD8"/>
      </top>
      <bottom style="thin">
        <color rgb="FFC9CFD8"/>
      </bottom>
      <diagonal/>
    </border>
    <border>
      <left/>
      <right/>
      <top style="thin">
        <color rgb="FFC9CFD8"/>
      </top>
      <bottom/>
      <diagonal/>
    </border>
    <border>
      <left/>
      <right style="thin">
        <color rgb="FFC9CFD8"/>
      </right>
      <top style="thin">
        <color rgb="FFC9CFD8"/>
      </top>
      <bottom/>
      <diagonal/>
    </border>
    <border>
      <left/>
      <right/>
      <top style="thin">
        <color rgb="FFC9CFD8"/>
      </top>
      <bottom style="thin">
        <color rgb="FFC9CFD8"/>
      </bottom>
      <diagonal/>
    </border>
    <border>
      <left/>
      <right style="thin">
        <color rgb="FFC9CFD8"/>
      </right>
      <top style="thin">
        <color rgb="FFC9CFD8"/>
      </top>
      <bottom style="thin">
        <color rgb="FFC9CFD8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8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6" fillId="3" borderId="1" applyAlignment="1" pivotButton="0" quotePrefix="0" xfId="0">
      <alignment horizontal="left" vertical="center" wrapText="1"/>
    </xf>
    <xf numFmtId="0" fontId="7" fillId="4" borderId="1" applyAlignment="1" pivotButton="0" quotePrefix="0" xfId="0">
      <alignment horizontal="left" vertical="center" wrapText="1"/>
    </xf>
    <xf numFmtId="164" fontId="7" fillId="5" borderId="1" applyAlignment="1" pivotButton="0" quotePrefix="0" xfId="0">
      <alignment horizontal="right" vertical="center" wrapText="1"/>
    </xf>
    <xf numFmtId="9" fontId="7" fillId="5" borderId="1" applyAlignment="1" pivotButton="0" quotePrefix="0" xfId="0">
      <alignment horizontal="right" vertical="center" wrapText="1"/>
    </xf>
    <xf numFmtId="164" fontId="7" fillId="6" borderId="1" applyAlignment="1" pivotButton="0" quotePrefix="0" xfId="0">
      <alignment horizontal="right" vertical="center" wrapText="1"/>
    </xf>
    <xf numFmtId="165" fontId="7" fillId="6" borderId="1" applyAlignment="1" pivotButton="0" quotePrefix="0" xfId="0">
      <alignment horizontal="right" vertical="center" wrapText="1"/>
    </xf>
    <xf numFmtId="164" fontId="8" fillId="6" borderId="1" applyAlignment="1" pivotButton="0" quotePrefix="0" xfId="0">
      <alignment horizontal="right" vertical="center" wrapText="1"/>
    </xf>
    <xf numFmtId="166" fontId="6" fillId="6" borderId="1" applyAlignment="1" pivotButton="0" quotePrefix="0" xfId="0">
      <alignment horizontal="right" vertical="center" wrapText="1"/>
    </xf>
    <xf numFmtId="0" fontId="10" fillId="2" borderId="1" applyAlignment="1" pivotButton="0" quotePrefix="0" xfId="0">
      <alignment horizontal="left" vertical="center" wrapText="1"/>
    </xf>
    <xf numFmtId="166" fontId="7" fillId="6" borderId="1" applyAlignment="1" pivotButton="0" quotePrefix="0" xfId="0">
      <alignment horizontal="right" vertical="center" wrapText="1"/>
    </xf>
    <xf numFmtId="164" fontId="6" fillId="6" borderId="1" applyAlignment="1" pivotButton="0" quotePrefix="0" xfId="0">
      <alignment horizontal="right" vertical="center" wrapText="1"/>
    </xf>
    <xf numFmtId="0" fontId="6" fillId="4" borderId="1" applyAlignment="1" pivotButton="0" quotePrefix="0" xfId="0">
      <alignment horizontal="left" vertical="center" wrapText="1"/>
    </xf>
    <xf numFmtId="0" fontId="7" fillId="5" borderId="1" applyAlignment="1" pivotButton="0" quotePrefix="0" xfId="0">
      <alignment horizontal="right" vertical="center" wrapText="1"/>
    </xf>
    <xf numFmtId="3" fontId="7" fillId="6" borderId="1" applyAlignment="1" pivotButton="0" quotePrefix="0" xfId="0">
      <alignment horizontal="right" vertical="center" wrapText="1"/>
    </xf>
    <xf numFmtId="167" fontId="7" fillId="6" borderId="1" applyAlignment="1" pivotButton="0" quotePrefix="0" xfId="0">
      <alignment horizontal="right" vertical="center" wrapText="1"/>
    </xf>
    <xf numFmtId="0" fontId="7" fillId="6" borderId="1" applyAlignment="1" pivotButton="0" quotePrefix="0" xfId="0">
      <alignment horizontal="right" vertical="center" wrapText="1"/>
    </xf>
    <xf numFmtId="167" fontId="6" fillId="6" borderId="1" applyAlignment="1" pivotButton="0" quotePrefix="0" xfId="0">
      <alignment horizontal="right" vertical="center" wrapText="1"/>
    </xf>
    <xf numFmtId="166" fontId="8" fillId="6" borderId="1" applyAlignment="1" pivotButton="0" quotePrefix="0" xfId="0">
      <alignment horizontal="right" vertical="center" wrapText="1"/>
    </xf>
    <xf numFmtId="0" fontId="8" fillId="6" borderId="1" applyAlignment="1" pivotButton="0" quotePrefix="0" xfId="0">
      <alignment horizontal="righ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5" pivotButton="0" quotePrefix="0" xfId="0"/>
    <xf numFmtId="0" fontId="5" fillId="0" borderId="0" applyAlignment="1" pivotButton="0" quotePrefix="0" xfId="0">
      <alignment horizontal="left" vertical="center" wrapText="1"/>
    </xf>
    <xf numFmtId="0" fontId="6" fillId="3" borderId="1" applyAlignment="1" pivotButton="0" quotePrefix="0" xfId="0">
      <alignment horizontal="left" vertical="center" wrapText="1"/>
    </xf>
    <xf numFmtId="0" fontId="7" fillId="4" borderId="1" applyAlignment="1" pivotButton="0" quotePrefix="0" xfId="0">
      <alignment horizontal="left" vertical="center" wrapText="1"/>
    </xf>
    <xf numFmtId="164" fontId="7" fillId="5" borderId="1" applyAlignment="1" pivotButton="0" quotePrefix="0" xfId="0">
      <alignment horizontal="right" vertical="center" wrapText="1"/>
    </xf>
    <xf numFmtId="9" fontId="7" fillId="5" borderId="1" applyAlignment="1" pivotButton="0" quotePrefix="0" xfId="0">
      <alignment horizontal="right" vertical="center" wrapText="1"/>
    </xf>
    <xf numFmtId="164" fontId="7" fillId="6" borderId="1" applyAlignment="1" pivotButton="0" quotePrefix="0" xfId="0">
      <alignment horizontal="right" vertical="center" wrapText="1"/>
    </xf>
    <xf numFmtId="165" fontId="7" fillId="6" borderId="1" applyAlignment="1" pivotButton="0" quotePrefix="0" xfId="0">
      <alignment horizontal="right" vertical="center" wrapText="1"/>
    </xf>
    <xf numFmtId="164" fontId="8" fillId="6" borderId="1" applyAlignment="1" pivotButton="0" quotePrefix="0" xfId="0">
      <alignment horizontal="right" vertical="center" wrapText="1"/>
    </xf>
    <xf numFmtId="166" fontId="6" fillId="6" borderId="1" applyAlignment="1" pivotButton="0" quotePrefix="0" xfId="0">
      <alignment horizontal="right" vertical="center" wrapText="1"/>
    </xf>
    <xf numFmtId="0" fontId="10" fillId="2" borderId="1" applyAlignment="1" pivotButton="0" quotePrefix="0" xfId="0">
      <alignment horizontal="left" vertical="center" wrapText="1"/>
    </xf>
    <xf numFmtId="166" fontId="7" fillId="6" borderId="1" applyAlignment="1" pivotButton="0" quotePrefix="0" xfId="0">
      <alignment horizontal="right" vertical="center" wrapText="1"/>
    </xf>
    <xf numFmtId="164" fontId="6" fillId="6" borderId="1" applyAlignment="1" pivotButton="0" quotePrefix="0" xfId="0">
      <alignment horizontal="right" vertical="center" wrapText="1"/>
    </xf>
    <xf numFmtId="0" fontId="6" fillId="4" borderId="1" applyAlignment="1" pivotButton="0" quotePrefix="0" xfId="0">
      <alignment horizontal="left" vertical="center" wrapText="1"/>
    </xf>
    <xf numFmtId="0" fontId="7" fillId="5" borderId="1" applyAlignment="1" pivotButton="0" quotePrefix="0" xfId="0">
      <alignment horizontal="right" vertical="center" wrapText="1"/>
    </xf>
    <xf numFmtId="3" fontId="7" fillId="6" borderId="1" applyAlignment="1" pivotButton="0" quotePrefix="0" xfId="0">
      <alignment horizontal="right" vertical="center" wrapText="1"/>
    </xf>
    <xf numFmtId="167" fontId="7" fillId="6" borderId="1" applyAlignment="1" pivotButton="0" quotePrefix="0" xfId="0">
      <alignment horizontal="right" vertical="center" wrapText="1"/>
    </xf>
    <xf numFmtId="0" fontId="7" fillId="6" borderId="1" applyAlignment="1" pivotButton="0" quotePrefix="0" xfId="0">
      <alignment horizontal="right" vertical="center" wrapText="1"/>
    </xf>
    <xf numFmtId="167" fontId="6" fillId="6" borderId="1" applyAlignment="1" pivotButton="0" quotePrefix="0" xfId="0">
      <alignment horizontal="right" vertical="center" wrapText="1"/>
    </xf>
    <xf numFmtId="166" fontId="8" fillId="6" borderId="1" applyAlignment="1" pivotButton="0" quotePrefix="0" xfId="0">
      <alignment horizontal="right" vertical="center" wrapText="1"/>
    </xf>
    <xf numFmtId="0" fontId="8" fillId="6" borderId="1" applyAlignment="1" pivotButton="0" quotePrefix="0" xfId="0">
      <alignment horizontal="righ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2">
    <dxf>
      <fill>
        <patternFill>
          <bgColor rgb="FFE8F4E8"/>
        </patternFill>
      </fill>
    </dxf>
    <dxf>
      <fill>
        <patternFill>
          <bgColor rgb="FFFFF4D6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CC4A4"/>
      <rgbColor rgb="FF7A8499"/>
      <rgbColor rgb="FF9999FF"/>
      <rgbColor rgb="FF993366"/>
      <rgbColor rgb="FFFFF4D6"/>
      <rgbColor rgb="FFE8F4E8"/>
      <rgbColor rgb="FF660066"/>
      <rgbColor rgb="FFFF8080"/>
      <rgbColor rgb="FF0066CC"/>
      <rgbColor rgb="FFC9CF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FAF6F0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A254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omments/comment1.xml><?xml version="1.0" encoding="utf-8"?>
<comments xmlns="http://schemas.openxmlformats.org/spreadsheetml/2006/main">
  <authors>
    <author>deabaco</author>
  </authors>
  <commentList>
    <comment ref="B17" authorId="0" shapeId="0">
      <text>
        <t>Si CLP cae 10% (de 950 a 1045): USD revenue vale 10% más en CLP, USD COGS también cuesta 10% más en CLP. Saldo neto = exposición × 10%.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3.png" Id="rId1"/></Relationships>
</file>

<file path=xl/drawings/_rels/drawing4.xml.rels><Relationships xmlns="http://schemas.openxmlformats.org/package/2006/relationships"><Relationship Type="http://schemas.openxmlformats.org/officeDocument/2006/relationships/image" Target="/xl/media/image4.png" Id="rId1"/></Relationships>
</file>

<file path=xl/drawings/_rels/drawing5.xml.rels><Relationships xmlns="http://schemas.openxmlformats.org/package/2006/relationships"><Relationship Type="http://schemas.openxmlformats.org/officeDocument/2006/relationships/image" Target="/xl/media/image5.png" Id="rId1"/></Relationships>
</file>

<file path=xl/drawings/_rels/drawing6.xml.rels><Relationships xmlns="http://schemas.openxmlformats.org/package/2006/relationships"><Relationship Type="http://schemas.openxmlformats.org/officeDocument/2006/relationships/image" Target="/xl/media/image6.png" Id="rId1"/></Relationships>
</file>

<file path=xl/drawings/drawing1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3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4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5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6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hyperlink" Target="https://deabaco.com/es/pillars/treasury/modules/3.2" TargetMode="External" Id="rId1"/><Relationship Type="http://schemas.openxmlformats.org/officeDocument/2006/relationships/drawing" Target="/xl/drawings/drawing1.xml" Id="rId2"/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4.xml" Id="rId1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5.xml" Id="rId1"/></Relationships>
</file>

<file path=xl/worksheets/_rels/sheet6.xml.rels><Relationships xmlns="http://schemas.openxmlformats.org/package/2006/relationships"><Relationship Type="http://schemas.openxmlformats.org/officeDocument/2006/relationships/drawing" Target="/xl/drawings/drawing6.xml" Id="rId1"/></Relationships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F24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0" customWidth="1" style="23" min="1" max="1"/>
    <col width="42" customWidth="1" style="23" min="2" max="2"/>
    <col width="14" customWidth="1" style="23" min="3" max="3"/>
    <col width="32" customWidth="1" style="23" min="4" max="4"/>
    <col width="22" customWidth="1" style="23" min="5" max="5"/>
    <col width="15" customWidth="1" style="23" min="6" max="6"/>
  </cols>
  <sheetData>
    <row r="1" ht="22" customHeight="1" s="24"/>
    <row r="2" ht="48" customHeight="1" s="24">
      <c r="A2" s="25" t="inlineStr">
        <is>
          <t>deabaco · Andina cápsulas · Exposición FX neta · Módulo 3.2</t>
        </is>
      </c>
      <c r="B2" s="26" t="n"/>
      <c r="C2" s="26" t="n"/>
      <c r="D2" s="26" t="n"/>
      <c r="E2" s="26" t="n"/>
      <c r="F2" s="27" t="n"/>
    </row>
    <row r="3" ht="20.85" customHeight="1" s="24">
      <c r="A3" s="28" t="inlineStr">
        <is>
          <t>Tres tipos de exposición FX: transaccional (flujos comprometidos), por traducción (re-medición contable), económica (posición competitiva). La política cubre principalmente la primera; la tercera es estructural. Lo que importa para cobertura es la exposición NETA, no la bruta.</t>
        </is>
      </c>
    </row>
    <row r="4" ht="21.75" customHeight="1" s="24"/>
    <row r="5" ht="27.75" customHeight="1" s="24">
      <c r="A5" s="29" t="inlineStr">
        <is>
          <t>Composición Andina cápsulas ($80M revenue, base CLP/USD = 950)</t>
        </is>
      </c>
      <c r="B5" s="26" t="n"/>
      <c r="C5" s="26" t="n"/>
      <c r="D5" s="26" t="n"/>
      <c r="E5" s="26" t="n"/>
      <c r="F5" s="27" t="n"/>
    </row>
    <row r="6" ht="15" customHeight="1" s="24">
      <c r="A6" s="29" t="inlineStr">
        <is>
          <t>Línea</t>
        </is>
      </c>
      <c r="B6" s="29" t="inlineStr">
        <is>
          <t>Total ($M)</t>
        </is>
      </c>
      <c r="C6" s="29" t="inlineStr">
        <is>
          <t>% USD</t>
        </is>
      </c>
      <c r="D6" s="29" t="inlineStr">
        <is>
          <t>% CLP</t>
        </is>
      </c>
      <c r="E6" s="29" t="inlineStr">
        <is>
          <t>USD ($M)</t>
        </is>
      </c>
      <c r="F6" s="29" t="inlineStr">
        <is>
          <t>CLP equiv ($M)</t>
        </is>
      </c>
    </row>
    <row r="7" ht="15" customHeight="1" s="24">
      <c r="A7" s="30" t="inlineStr">
        <is>
          <t>Revenue</t>
        </is>
      </c>
      <c r="B7" s="31" t="n">
        <v>80</v>
      </c>
      <c r="C7" s="32" t="n">
        <v>0.6</v>
      </c>
      <c r="D7" s="32" t="n">
        <v>0.4</v>
      </c>
      <c r="E7" s="33">
        <f>B7*C7</f>
        <v/>
      </c>
      <c r="F7" s="33">
        <f>B7*D7</f>
        <v/>
      </c>
    </row>
    <row r="8" ht="15" customHeight="1" s="24">
      <c r="A8" s="30" t="inlineStr">
        <is>
          <t>COGS</t>
        </is>
      </c>
      <c r="B8" s="31" t="n">
        <v>56</v>
      </c>
      <c r="C8" s="32" t="n">
        <v>0.7</v>
      </c>
      <c r="D8" s="32" t="n">
        <v>0.3</v>
      </c>
      <c r="E8" s="33">
        <f>B8*C8</f>
        <v/>
      </c>
      <c r="F8" s="33">
        <f>B8*D8</f>
        <v/>
      </c>
    </row>
    <row r="9" ht="15" customHeight="1" s="24">
      <c r="A9" s="30" t="inlineStr">
        <is>
          <t>Otros opex</t>
        </is>
      </c>
      <c r="B9" s="31" t="n">
        <v>12</v>
      </c>
      <c r="C9" s="32" t="n">
        <v>0</v>
      </c>
      <c r="D9" s="32" t="n">
        <v>1</v>
      </c>
      <c r="E9" s="33">
        <f>B9*C9</f>
        <v/>
      </c>
      <c r="F9" s="33">
        <f>B9*D9</f>
        <v/>
      </c>
    </row>
    <row r="10" ht="21.75" customHeight="1" s="24"/>
    <row r="11" ht="15" customHeight="1" s="24">
      <c r="A11" s="29" t="inlineStr">
        <is>
          <t>Exposición transaccional NETA</t>
        </is>
      </c>
      <c r="B11" s="26" t="n"/>
      <c r="C11" s="26" t="n"/>
      <c r="D11" s="26" t="n"/>
      <c r="E11" s="26" t="n"/>
      <c r="F11" s="27" t="n"/>
    </row>
    <row r="12" ht="15" customHeight="1" s="24">
      <c r="A12" s="30" t="inlineStr">
        <is>
          <t>Revenue USD</t>
        </is>
      </c>
      <c r="B12" s="33">
        <f>E7</f>
        <v/>
      </c>
    </row>
    <row r="13" ht="15" customHeight="1" s="24">
      <c r="A13" s="30" t="inlineStr">
        <is>
          <t>(−) COGS USD</t>
        </is>
      </c>
      <c r="B13" s="34">
        <f>-E8</f>
        <v/>
      </c>
    </row>
    <row r="14" ht="15" customHeight="1" s="24">
      <c r="A14" s="30" t="inlineStr">
        <is>
          <t>(−) Opex USD</t>
        </is>
      </c>
      <c r="B14" s="34">
        <f>-E9</f>
        <v/>
      </c>
    </row>
    <row r="15" ht="23.25" customHeight="1" s="24">
      <c r="A15" s="30" t="inlineStr">
        <is>
          <t>Exposición neta USD</t>
        </is>
      </c>
      <c r="B15" s="35">
        <f>B12+B13+B14</f>
        <v/>
      </c>
    </row>
    <row r="16" ht="23.25" customHeight="1" s="24">
      <c r="A16" s="30" t="inlineStr">
        <is>
          <t>Exposición neta como % revenue</t>
        </is>
      </c>
      <c r="B16" s="36">
        <f>B15/B7</f>
        <v/>
      </c>
    </row>
    <row r="17" ht="23.85" customHeight="1" s="24">
      <c r="A17" s="30" t="inlineStr">
        <is>
          <t>Sensibilidad EBITDA a 10% movimiento CLP</t>
        </is>
      </c>
      <c r="B17" s="33">
        <f>B15*0.1</f>
        <v/>
      </c>
    </row>
    <row r="18" ht="21.75" customHeight="1" s="24"/>
    <row r="19" ht="15" customHeight="1" s="24">
      <c r="A19" s="29" t="inlineStr">
        <is>
          <t>Tres tipos de exposición FX (no confundir)</t>
        </is>
      </c>
      <c r="B19" s="26" t="n"/>
      <c r="C19" s="26" t="n"/>
      <c r="D19" s="26" t="n"/>
      <c r="E19" s="26" t="n"/>
      <c r="F19" s="27" t="n"/>
    </row>
    <row r="20" ht="27.75" customHeight="1" s="24"/>
    <row r="21" ht="55.5" customHeight="1" s="24">
      <c r="A21" s="29" t="inlineStr">
        <is>
          <t>Tipo</t>
        </is>
      </c>
      <c r="B21" s="29" t="inlineStr">
        <is>
          <t>Definición</t>
        </is>
      </c>
      <c r="C21" s="29" t="inlineStr">
        <is>
          <t>Cubre el síntoma o la causa</t>
        </is>
      </c>
      <c r="D21" s="29" t="inlineStr">
        <is>
          <t>Instrumento típico</t>
        </is>
      </c>
      <c r="E21" s="29" t="inlineStr">
        <is>
          <t>Costo cobertura</t>
        </is>
      </c>
    </row>
    <row r="22" ht="55.5" customHeight="1" s="24">
      <c r="A22" s="30" t="inlineStr">
        <is>
          <t>Transaccional</t>
        </is>
      </c>
      <c r="B22" s="30" t="inlineStr">
        <is>
          <t>Flujos comprometidos en moneda extranjera del próximo período (90 días - 12 meses).</t>
        </is>
      </c>
      <c r="C22" s="30" t="inlineStr">
        <is>
          <t>Síntoma</t>
        </is>
      </c>
      <c r="D22" s="30" t="inlineStr">
        <is>
          <t>Forward, futuro, swap CLP/USD</t>
        </is>
      </c>
      <c r="E22" s="30" t="inlineStr">
        <is>
          <t>1.0-2.5% anual del nominal</t>
        </is>
      </c>
    </row>
    <row r="23" ht="55.5" customHeight="1" s="24">
      <c r="A23" s="30" t="inlineStr">
        <is>
          <t>Por traducción</t>
        </is>
      </c>
      <c r="B23" s="30" t="inlineStr">
        <is>
          <t>Re-medición contable de activos/pasivos en moneda extranjera al cierre (no mueve caja).</t>
        </is>
      </c>
      <c r="C23" s="30" t="inlineStr">
        <is>
          <t>Síntoma</t>
        </is>
      </c>
      <c r="D23" s="30" t="inlineStr">
        <is>
          <t>Hedge accounting de inversión neta</t>
        </is>
      </c>
      <c r="E23" s="30" t="inlineStr">
        <is>
          <t>Operacional, no financiero</t>
        </is>
      </c>
    </row>
    <row r="24" ht="35.05" customHeight="1" s="24">
      <c r="A24" s="30" t="inlineStr">
        <is>
          <t>Económica</t>
        </is>
      </c>
      <c r="B24" s="30" t="inlineStr">
        <is>
          <t>Posición competitiva cuando el FX se mueve por períodos largos. Tu competidor con mejor hedge te subcota 18 meses.</t>
        </is>
      </c>
      <c r="C24" s="30" t="inlineStr">
        <is>
          <t>Causa</t>
        </is>
      </c>
      <c r="D24" s="30" t="inlineStr">
        <is>
          <t>Cadena de suministro, pricing en local, footprint geográfico</t>
        </is>
      </c>
      <c r="E24" s="30" t="inlineStr">
        <is>
          <t>Estructural, alto</t>
        </is>
      </c>
    </row>
  </sheetData>
  <mergeCells count="5">
    <mergeCell ref="A2:F2"/>
    <mergeCell ref="A11:F11"/>
    <mergeCell ref="A19:F19"/>
    <mergeCell ref="A5:F5"/>
    <mergeCell ref="A3:F3"/>
  </mergeCells>
  <hyperlinks>
    <hyperlink xmlns:r="http://schemas.openxmlformats.org/officeDocument/2006/relationships" ref="A2" display="deabaco · Andina cápsulas · Exposición FX neta · Módulo 3.2" r:id="rId1"/>
  </hyperlink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2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2:H2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4" customWidth="1" style="23" min="1" max="1"/>
    <col width="12" customWidth="1" style="23" min="2" max="3"/>
    <col width="11" customWidth="1" style="23" min="4" max="4"/>
    <col width="12" customWidth="1" style="23" min="5" max="5"/>
    <col width="14" customWidth="1" style="23" min="6" max="6"/>
    <col width="12" customWidth="1" style="23" min="7" max="7"/>
    <col width="40" customWidth="1" style="23" min="8" max="8"/>
  </cols>
  <sheetData>
    <row r="1" ht="22" customHeight="1" s="24"/>
    <row r="2" ht="60" customHeight="1" s="24">
      <c r="A2" s="37" t="inlineStr">
        <is>
          <t>Tres políticas × tres escenarios FX — impacto en EBITDA</t>
        </is>
      </c>
      <c r="B2" s="26" t="n"/>
      <c r="C2" s="26" t="n"/>
      <c r="D2" s="26" t="n"/>
      <c r="E2" s="26" t="n"/>
      <c r="F2" s="26" t="n"/>
      <c r="G2" s="26" t="n"/>
      <c r="H2" s="27" t="n"/>
    </row>
    <row r="3" ht="20.85" customHeight="1" s="24">
      <c r="A3" s="28" t="inlineStr">
        <is>
          <t>Base CLP/USD = 950. Strong = 855 (CLP fuerte, -10%). Weak = 1045 (CLP débil, +10%). Tres políticas: sin cobertura (CLP libre), forward 50% al base (costo 1.5% del nominal), cobertura natural (procurement match, 80% efectividad). Mira el rango de EBITDA por política — ese rango es la volatilidad que tu negocio absorbe.</t>
        </is>
      </c>
    </row>
    <row r="4" ht="27.75" customHeight="1" s="24"/>
    <row r="5" ht="24" customHeight="1" s="24">
      <c r="A5" s="29" t="inlineStr">
        <is>
          <t>Política / Escenario</t>
        </is>
      </c>
      <c r="B5" s="29" t="inlineStr">
        <is>
          <t>Revenue ($M)</t>
        </is>
      </c>
      <c r="C5" s="29" t="inlineStr">
        <is>
          <t>COGS ($M)</t>
        </is>
      </c>
      <c r="D5" s="29" t="inlineStr">
        <is>
          <t>Gross ($M)</t>
        </is>
      </c>
      <c r="E5" s="29" t="inlineStr">
        <is>
          <t>EBITDA ($M)</t>
        </is>
      </c>
      <c r="F5" s="29" t="inlineStr">
        <is>
          <t>Δ vs base ($M)</t>
        </is>
      </c>
      <c r="G5" s="29" t="inlineStr">
        <is>
          <t>Δ vs base %</t>
        </is>
      </c>
      <c r="H5" s="29" t="inlineStr">
        <is>
          <t>Lectura</t>
        </is>
      </c>
    </row>
    <row r="6" ht="24" customHeight="1" s="24">
      <c r="A6" s="30" t="inlineStr">
        <is>
          <t>Sin cobertura — CLP fuerte (855)</t>
        </is>
      </c>
      <c r="B6" s="33" t="n">
        <v>83.56</v>
      </c>
      <c r="C6" s="33" t="n">
        <v>57.87</v>
      </c>
      <c r="D6" s="33" t="n">
        <v>25.69</v>
      </c>
      <c r="E6" s="33" t="n">
        <v>12.36</v>
      </c>
      <c r="F6" s="34" t="n">
        <v>0.36</v>
      </c>
      <c r="G6" s="38" t="n">
        <v>0.0296</v>
      </c>
      <c r="H6" s="30" t="inlineStr">
        <is>
          <t>Movimiento de EBITDA bajo clp fuerte (855).</t>
        </is>
      </c>
    </row>
    <row r="7" ht="24" customHeight="1" s="24">
      <c r="A7" s="30" t="inlineStr">
        <is>
          <t>Sin cobertura — Base (950)</t>
        </is>
      </c>
      <c r="B7" s="33" t="n">
        <v>80</v>
      </c>
      <c r="C7" s="33" t="n">
        <v>56</v>
      </c>
      <c r="D7" s="33" t="n">
        <v>24</v>
      </c>
      <c r="E7" s="33" t="n">
        <v>12</v>
      </c>
      <c r="F7" s="34" t="n">
        <v>0</v>
      </c>
      <c r="G7" s="38" t="n">
        <v>0</v>
      </c>
      <c r="H7" s="30" t="inlineStr">
        <is>
          <t>EBITDA base de la política.</t>
        </is>
      </c>
    </row>
    <row r="8" ht="24" customHeight="1" s="24">
      <c r="A8" s="30" t="inlineStr">
        <is>
          <t>Sin cobertura — CLP débil (1045)</t>
        </is>
      </c>
      <c r="B8" s="33" t="n">
        <v>77.09</v>
      </c>
      <c r="C8" s="33" t="n">
        <v>54.47</v>
      </c>
      <c r="D8" s="33" t="n">
        <v>22.62</v>
      </c>
      <c r="E8" s="33" t="n">
        <v>11.71</v>
      </c>
      <c r="F8" s="34" t="n">
        <v>-0.29</v>
      </c>
      <c r="G8" s="38" t="n">
        <v>-0.0242</v>
      </c>
      <c r="H8" s="30" t="inlineStr">
        <is>
          <t>Movimiento de EBITDA bajo clp débil (1045).</t>
        </is>
      </c>
    </row>
    <row r="9" ht="24" customHeight="1" s="24">
      <c r="A9" s="30" t="inlineStr">
        <is>
          <t>Forward 50% — CLP fuerte (855)</t>
        </is>
      </c>
      <c r="B9" s="33" t="n">
        <v>83.56</v>
      </c>
      <c r="C9" s="33" t="n">
        <v>58.23</v>
      </c>
      <c r="D9" s="33" t="n">
        <v>25.33</v>
      </c>
      <c r="E9" s="33" t="n">
        <v>12</v>
      </c>
      <c r="F9" s="34" t="n">
        <v>0.36</v>
      </c>
      <c r="G9" s="38" t="n">
        <v>0.0305</v>
      </c>
      <c r="H9" s="30" t="inlineStr">
        <is>
          <t>Movimiento de EBITDA bajo clp fuerte (855).</t>
        </is>
      </c>
    </row>
    <row r="10" ht="24" customHeight="1" s="24">
      <c r="A10" s="30" t="inlineStr">
        <is>
          <t>Forward 50% — Base (950)</t>
        </is>
      </c>
      <c r="B10" s="33" t="n">
        <v>80</v>
      </c>
      <c r="C10" s="33" t="n">
        <v>56.36</v>
      </c>
      <c r="D10" s="33" t="n">
        <v>23.64</v>
      </c>
      <c r="E10" s="33" t="n">
        <v>11.64</v>
      </c>
      <c r="F10" s="34" t="n">
        <v>0</v>
      </c>
      <c r="G10" s="38" t="n">
        <v>0</v>
      </c>
      <c r="H10" s="30" t="inlineStr">
        <is>
          <t>EBITDA base de la política.</t>
        </is>
      </c>
    </row>
    <row r="11" ht="24" customHeight="1" s="24">
      <c r="A11" s="30" t="inlineStr">
        <is>
          <t>Forward 50% — CLP débil (1045)</t>
        </is>
      </c>
      <c r="B11" s="33" t="n">
        <v>77.09</v>
      </c>
      <c r="C11" s="33" t="n">
        <v>54.83</v>
      </c>
      <c r="D11" s="33" t="n">
        <v>22.26</v>
      </c>
      <c r="E11" s="33" t="n">
        <v>11.35</v>
      </c>
      <c r="F11" s="34" t="n">
        <v>-0.29</v>
      </c>
      <c r="G11" s="38" t="n">
        <v>-0.025</v>
      </c>
      <c r="H11" s="30" t="inlineStr">
        <is>
          <t>Movimiento de EBITDA bajo clp débil (1045).</t>
        </is>
      </c>
    </row>
    <row r="12" ht="24" customHeight="1" s="24">
      <c r="A12" s="30" t="inlineStr">
        <is>
          <t>Cobertura natural — CLP fuerte (855)</t>
        </is>
      </c>
      <c r="B12" s="33" t="n">
        <v>82.84</v>
      </c>
      <c r="C12" s="33" t="n">
        <v>57.49</v>
      </c>
      <c r="D12" s="33" t="n">
        <v>25.35</v>
      </c>
      <c r="E12" s="33" t="n">
        <v>12.28</v>
      </c>
      <c r="F12" s="34" t="n">
        <v>0.28</v>
      </c>
      <c r="G12" s="38" t="n">
        <v>0.0237</v>
      </c>
      <c r="H12" s="30" t="inlineStr">
        <is>
          <t>Movimiento de EBITDA bajo clp fuerte (855).</t>
        </is>
      </c>
    </row>
    <row r="13" ht="24" customHeight="1" s="24">
      <c r="A13" s="30" t="inlineStr">
        <is>
          <t>Cobertura natural — Base (950)</t>
        </is>
      </c>
      <c r="B13" s="33" t="n">
        <v>80</v>
      </c>
      <c r="C13" s="33" t="n">
        <v>56</v>
      </c>
      <c r="D13" s="33" t="n">
        <v>24</v>
      </c>
      <c r="E13" s="33" t="n">
        <v>12</v>
      </c>
      <c r="F13" s="34" t="n">
        <v>0</v>
      </c>
      <c r="G13" s="38" t="n">
        <v>0</v>
      </c>
      <c r="H13" s="30" t="inlineStr">
        <is>
          <t>EBITDA base de la política.</t>
        </is>
      </c>
    </row>
    <row r="14" ht="21.75" customHeight="1" s="24">
      <c r="A14" s="30" t="inlineStr">
        <is>
          <t>Cobertura natural — CLP débil (1045)</t>
        </is>
      </c>
      <c r="B14" s="33" t="n">
        <v>77.67</v>
      </c>
      <c r="C14" s="33" t="n">
        <v>54.78</v>
      </c>
      <c r="D14" s="33" t="n">
        <v>22.89</v>
      </c>
      <c r="E14" s="33" t="n">
        <v>11.77</v>
      </c>
      <c r="F14" s="34" t="n">
        <v>-0.23</v>
      </c>
      <c r="G14" s="38" t="n">
        <v>-0.0194</v>
      </c>
      <c r="H14" s="30" t="inlineStr">
        <is>
          <t>Movimiento de EBITDA bajo clp débil (1045).</t>
        </is>
      </c>
    </row>
    <row r="15" ht="36" customHeight="1" s="24">
      <c r="A15" s="29" t="inlineStr">
        <is>
          <t>Rango EBITDA por política (max−min)</t>
        </is>
      </c>
      <c r="B15" s="26" t="n"/>
      <c r="C15" s="26" t="n"/>
      <c r="D15" s="26" t="n"/>
      <c r="E15" s="26" t="n"/>
      <c r="F15" s="26" t="n"/>
      <c r="G15" s="27" t="n"/>
    </row>
    <row r="16" ht="36" customHeight="1" s="24">
      <c r="A16" s="30" t="inlineStr">
        <is>
          <t>Sin cobertura</t>
        </is>
      </c>
      <c r="B16" s="39">
        <f>MAX(E6:E8)-MIN(E6:E8)</f>
        <v/>
      </c>
      <c r="C16" s="30" t="inlineStr">
        <is>
          <t>Negocio absorbe toda la volatilidad. Rango más alto. EBITDA del directorio cambia con el peso.</t>
        </is>
      </c>
      <c r="D16" s="26" t="n"/>
      <c r="E16" s="26" t="n"/>
      <c r="F16" s="26" t="n"/>
      <c r="G16" s="26" t="n"/>
      <c r="H16" s="27" t="n"/>
    </row>
    <row r="17" ht="36" customHeight="1" s="24">
      <c r="A17" s="30" t="inlineStr">
        <is>
          <t>Forward 50%</t>
        </is>
      </c>
      <c r="B17" s="39">
        <f>MAX(E9:E11)-MIN(E9:E11)</f>
        <v/>
      </c>
      <c r="C17" s="30" t="inlineStr">
        <is>
          <t>Mitad del rango. Cede algo de upside, gana estabilidad. Costo: 1.5% del nominal cubierto (~$360K).</t>
        </is>
      </c>
      <c r="D17" s="26" t="n"/>
      <c r="E17" s="26" t="n"/>
      <c r="F17" s="26" t="n"/>
      <c r="G17" s="26" t="n"/>
      <c r="H17" s="27" t="n"/>
    </row>
    <row r="18" ht="15" customHeight="1" s="24">
      <c r="A18" s="30" t="inlineStr">
        <is>
          <t>Cobertura natural</t>
        </is>
      </c>
      <c r="B18" s="39">
        <f>MAX(E12:E14)-MIN(E12:E14)</f>
        <v/>
      </c>
      <c r="C18" s="30" t="inlineStr">
        <is>
          <t>Casi cero swing. Sin costo financiero, pero exige reorganizar procurement — no es gratis operacionalmente.</t>
        </is>
      </c>
      <c r="D18" s="26" t="n"/>
      <c r="E18" s="26" t="n"/>
      <c r="F18" s="26" t="n"/>
      <c r="G18" s="26" t="n"/>
      <c r="H18" s="27" t="n"/>
    </row>
    <row r="19" ht="36" customHeight="1" s="24"/>
    <row r="20" ht="20.85" customHeight="1" s="24">
      <c r="A20" s="28" t="inlineStr">
        <is>
          <t>La pregunta NO es '¿cobertura sí o no?'. Es '¿cuánta volatilidad puede absorber tu negocio sin romper covenant, congelar contrataciones, o llamar al banco bajo presión?'. Para tomar esa decisión necesitas VER el rango — eso es lo que muestra esta tabla.</t>
        </is>
      </c>
    </row>
  </sheetData>
  <mergeCells count="7">
    <mergeCell ref="A3:H3"/>
    <mergeCell ref="C16:H16"/>
    <mergeCell ref="A20:H20"/>
    <mergeCell ref="A2:H2"/>
    <mergeCell ref="C18:H18"/>
    <mergeCell ref="A15:G15"/>
    <mergeCell ref="C17:H17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2:D1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4" customWidth="1" style="23" min="1" max="1"/>
    <col width="32" customWidth="1" style="23" min="2" max="2"/>
    <col width="42" customWidth="1" style="23" min="3" max="3"/>
    <col width="52" customWidth="1" style="23" min="4" max="4"/>
  </cols>
  <sheetData>
    <row r="1" ht="22" customHeight="1" s="24"/>
    <row r="2" ht="36" customHeight="1" s="24">
      <c r="A2" s="37" t="inlineStr">
        <is>
          <t>Política FX escrita — versión Andina (template para tu directorio)</t>
        </is>
      </c>
      <c r="B2" s="26" t="n"/>
      <c r="C2" s="26" t="n"/>
      <c r="D2" s="27" t="n"/>
    </row>
    <row r="3" ht="20.85" customHeight="1" s="24">
      <c r="A3" s="28" t="inlineStr">
        <is>
          <t>Documento aprobado por directorio. Una página. Define horizonte, rango de cobertura, instrumentos permitidos, link al covenant, cadencia de reporte. Sin esto escrito, las decisiones de cobertura son ad-hoc.</t>
        </is>
      </c>
    </row>
    <row r="4" ht="27.75" customHeight="1" s="24"/>
    <row r="5" ht="55.5" customHeight="1" s="24">
      <c r="A5" s="29" t="inlineStr">
        <is>
          <t>Cláusula</t>
        </is>
      </c>
      <c r="B5" s="29" t="inlineStr">
        <is>
          <t>Definición</t>
        </is>
      </c>
      <c r="C5" s="29" t="inlineStr">
        <is>
          <t>Justificación</t>
        </is>
      </c>
      <c r="D5" s="29" t="inlineStr">
        <is>
          <t>Andina (ejemplo)</t>
        </is>
      </c>
    </row>
    <row r="6" ht="55.5" customHeight="1" s="24">
      <c r="A6" s="40" t="inlineStr">
        <is>
          <t>1. Objetivo</t>
        </is>
      </c>
      <c r="B6" s="30" t="inlineStr">
        <is>
          <t>Lo que la política busca proteger.</t>
        </is>
      </c>
      <c r="C6" s="30" t="inlineStr">
        <is>
          <t>Distinguir 'estabilidad de EBITDA' de 'maximización de profit FX'.</t>
        </is>
      </c>
      <c r="D6" s="41" t="inlineStr">
        <is>
          <t>Proteger EBITDA contra movimientos de CLP/USD que perforen el covenant de Debt/EBITDA &lt; 3.5x en escenario stress.</t>
        </is>
      </c>
    </row>
    <row r="7" ht="55.5" customHeight="1" s="24">
      <c r="A7" s="40" t="inlineStr">
        <is>
          <t>2. Horizonte</t>
        </is>
      </c>
      <c r="B7" s="30" t="inlineStr">
        <is>
          <t>Período que cubre la política (rolling).</t>
        </is>
      </c>
      <c r="C7" s="30" t="inlineStr">
        <is>
          <t>Forwards trimestrales ≠ swaps multi-año. El horizonte cambia los instrumentos.</t>
        </is>
      </c>
      <c r="D7" s="41" t="inlineStr">
        <is>
          <t>Rolling 12 meses para exposición transaccional; rolling 24 meses para deuda en USD.</t>
        </is>
      </c>
    </row>
    <row r="8" ht="55.5" customHeight="1" s="24">
      <c r="A8" s="40" t="inlineStr">
        <is>
          <t>3. Rango de cobertura objetivo</t>
        </is>
      </c>
      <c r="B8" s="30" t="inlineStr">
        <is>
          <t>Banda, no número fijo (40-70% típico).</t>
        </is>
      </c>
      <c r="C8" s="30" t="inlineStr">
        <is>
          <t>Flexibilidad táctica dentro de marco. Regla rígida será castigada por mercado.</t>
        </is>
      </c>
      <c r="D8" s="41" t="inlineStr">
        <is>
          <t>Cubrir entre 40% y 70% de la exposición neta rolling 12 meses. Tesorería ejecuta dentro del rango.</t>
        </is>
      </c>
    </row>
    <row r="9" ht="55.5" customHeight="1" s="24">
      <c r="A9" s="40" t="inlineStr">
        <is>
          <t>4. Instrumentos permitidos</t>
        </is>
      </c>
      <c r="B9" s="30" t="inlineStr">
        <is>
          <t>Lista cerrada de instrumentos autorizados.</t>
        </is>
      </c>
      <c r="C9" s="30" t="inlineStr">
        <is>
          <t>Evitar que tesorería use productos complejos sin entender el riesgo.</t>
        </is>
      </c>
      <c r="D9" s="41" t="inlineStr">
        <is>
          <t>Forwards CLP/USD (vainilla), swaps de divisas, NDFs. PROHIBIDO: opciones exóticas, productos estructurados, apalancamiento.</t>
        </is>
      </c>
    </row>
    <row r="10" ht="55.5" customHeight="1" s="24">
      <c r="A10" s="40" t="inlineStr">
        <is>
          <t>5. Link al covenant</t>
        </is>
      </c>
      <c r="B10" s="30" t="inlineStr">
        <is>
          <t>Política calibrada para sobrevivir escenario stress.</t>
        </is>
      </c>
      <c r="C10" s="30" t="inlineStr">
        <is>
          <t>Sin link al covenant, no hay prueba del 9 de la política.</t>
        </is>
      </c>
      <c r="D10" s="41" t="inlineStr">
        <is>
          <t>Cobertura mínima debe asegurar que Debt/EBITDA &lt; 3.5x bajo escenario CLP +20% / -20%.</t>
        </is>
      </c>
    </row>
    <row r="11" ht="55.5" customHeight="1" s="24">
      <c r="A11" s="40" t="inlineStr">
        <is>
          <t>6. Cadencia de reporte</t>
        </is>
      </c>
      <c r="B11" s="30" t="inlineStr">
        <is>
          <t>Frecuencia + formato del reporte al directorio.</t>
        </is>
      </c>
      <c r="C11" s="30" t="inlineStr">
        <is>
          <t>Sin reporte regular, el directorio pierde visibilidad de la posición.</t>
        </is>
      </c>
      <c r="D11" s="41" t="inlineStr">
        <is>
          <t>Una página mensual: exposición neta abierta, % cubierto, sensibilidad a 10% movimiento, MtM del hedge book.</t>
        </is>
      </c>
    </row>
    <row r="12" ht="55.5" customHeight="1" s="24">
      <c r="A12" s="40" t="inlineStr">
        <is>
          <t>7. Aprobación de excepciones</t>
        </is>
      </c>
      <c r="B12" s="30" t="inlineStr">
        <is>
          <t>Quién aprueba salirse del rango.</t>
        </is>
      </c>
      <c r="C12" s="30" t="inlineStr">
        <is>
          <t>Excepciones suceden; sin proceso, se vuelven la norma.</t>
        </is>
      </c>
      <c r="D12" s="41" t="inlineStr">
        <is>
          <t>CFO aprueba salir del rango por ≤30 días. &gt;30 días requiere aprobación comité de directorio.</t>
        </is>
      </c>
    </row>
    <row r="13" ht="23.85" customHeight="1" s="24">
      <c r="A13" s="40" t="inlineStr">
        <is>
          <t>8. Revisión anual</t>
        </is>
      </c>
      <c r="B13" s="30" t="inlineStr">
        <is>
          <t>Cuándo se rehace la política.</t>
        </is>
      </c>
      <c r="C13" s="30" t="inlineStr">
        <is>
          <t>Política sin revisión es política muerta.</t>
        </is>
      </c>
      <c r="D13" s="41" t="inlineStr">
        <is>
          <t>Revisión formal anual (octubre), antes del LRP. Re-aprobación por directorio.</t>
        </is>
      </c>
    </row>
  </sheetData>
  <mergeCells count="2">
    <mergeCell ref="A3:D3"/>
    <mergeCell ref="A2:D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2:H19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4" customWidth="1" style="23" min="1" max="1"/>
    <col width="18" customWidth="1" style="23" min="2" max="2"/>
    <col width="13" customWidth="1" style="23" min="3" max="3"/>
    <col width="16" customWidth="1" style="23" min="4" max="4"/>
    <col width="18" customWidth="1" style="23" min="5" max="5"/>
    <col width="24" customWidth="1" style="23" min="6" max="6"/>
    <col width="14" customWidth="1" style="23" min="7" max="8"/>
  </cols>
  <sheetData>
    <row r="1" ht="22" customHeight="1" s="24"/>
    <row r="2" ht="36" customHeight="1" s="24">
      <c r="A2" s="37" t="inlineStr">
        <is>
          <t>Hedge book — Andina posiciones FX abiertas (May 2026)</t>
        </is>
      </c>
      <c r="B2" s="26" t="n"/>
      <c r="C2" s="26" t="n"/>
      <c r="D2" s="26" t="n"/>
      <c r="E2" s="26" t="n"/>
      <c r="F2" s="26" t="n"/>
      <c r="G2" s="26" t="n"/>
      <c r="H2" s="27" t="n"/>
    </row>
    <row r="3" ht="20.85" customHeight="1" s="24">
      <c r="A3" s="28" t="inlineStr">
        <is>
          <t>Posiciones FX abiertas con maturity, nominal, tasa locked y MtM. Total cubierto / exposición neta = ratio de cobertura, que debe estar dentro del rango aprobado (40-70%).</t>
        </is>
      </c>
    </row>
    <row r="4" ht="31.5" customHeight="1" s="24"/>
    <row r="5" ht="15" customHeight="1" s="24">
      <c r="A5" s="29" t="inlineStr">
        <is>
          <t>#</t>
        </is>
      </c>
      <c r="B5" s="29" t="inlineStr">
        <is>
          <t>Instrumento</t>
        </is>
      </c>
      <c r="C5" s="29" t="inlineStr">
        <is>
          <t>Maturity</t>
        </is>
      </c>
      <c r="D5" s="29" t="inlineStr">
        <is>
          <t>Nominal USD ($M)</t>
        </is>
      </c>
      <c r="E5" s="29" t="inlineStr">
        <is>
          <t>Tasa locked (CLP/USD)</t>
        </is>
      </c>
      <c r="F5" s="29" t="inlineStr">
        <is>
          <t>Banco contraparte</t>
        </is>
      </c>
      <c r="G5" s="29" t="inlineStr">
        <is>
          <t>Tasa spot actual</t>
        </is>
      </c>
      <c r="H5" s="29" t="inlineStr">
        <is>
          <t>MtM ($M)</t>
        </is>
      </c>
    </row>
    <row r="6" ht="15" customHeight="1" s="24">
      <c r="A6" s="30" t="n">
        <v>1</v>
      </c>
      <c r="B6" s="30" t="inlineStr">
        <is>
          <t>Forward CLP/USD</t>
        </is>
      </c>
      <c r="C6" s="30" t="inlineStr">
        <is>
          <t>2026-07-15</t>
        </is>
      </c>
      <c r="D6" s="33" t="n">
        <v>3</v>
      </c>
      <c r="E6" s="42" t="n">
        <v>945</v>
      </c>
      <c r="F6" s="30" t="inlineStr">
        <is>
          <t>Banco Santander Chile</t>
        </is>
      </c>
      <c r="G6" s="42" t="n">
        <v>980</v>
      </c>
      <c r="H6" s="43">
        <f>D6*(G6-E6)/G6</f>
        <v/>
      </c>
    </row>
    <row r="7" ht="15" customHeight="1" s="24">
      <c r="A7" s="30" t="n">
        <v>2</v>
      </c>
      <c r="B7" s="30" t="inlineStr">
        <is>
          <t>Forward CLP/USD</t>
        </is>
      </c>
      <c r="C7" s="30" t="inlineStr">
        <is>
          <t>2026-08-15</t>
        </is>
      </c>
      <c r="D7" s="33" t="n">
        <v>3</v>
      </c>
      <c r="E7" s="42" t="n">
        <v>952</v>
      </c>
      <c r="F7" s="30" t="inlineStr">
        <is>
          <t>Banco BCI</t>
        </is>
      </c>
      <c r="G7" s="42" t="n">
        <v>980</v>
      </c>
      <c r="H7" s="43">
        <f>D7*(G7-E7)/G7</f>
        <v/>
      </c>
    </row>
    <row r="8" ht="15" customHeight="1" s="24">
      <c r="A8" s="30" t="n">
        <v>3</v>
      </c>
      <c r="B8" s="30" t="inlineStr">
        <is>
          <t>Forward CLP/USD</t>
        </is>
      </c>
      <c r="C8" s="30" t="inlineStr">
        <is>
          <t>2026-09-15</t>
        </is>
      </c>
      <c r="D8" s="33" t="n">
        <v>3</v>
      </c>
      <c r="E8" s="42" t="n">
        <v>960</v>
      </c>
      <c r="F8" s="30" t="inlineStr">
        <is>
          <t>Banco de Chile</t>
        </is>
      </c>
      <c r="G8" s="42" t="n">
        <v>980</v>
      </c>
      <c r="H8" s="43">
        <f>D8*(G8-E8)/G8</f>
        <v/>
      </c>
    </row>
    <row r="9" ht="15" customHeight="1" s="24">
      <c r="A9" s="30" t="n">
        <v>4</v>
      </c>
      <c r="B9" s="30" t="inlineStr">
        <is>
          <t>NDF CLP/USD</t>
        </is>
      </c>
      <c r="C9" s="30" t="inlineStr">
        <is>
          <t>2026-10-15</t>
        </is>
      </c>
      <c r="D9" s="33" t="n">
        <v>2</v>
      </c>
      <c r="E9" s="42" t="n">
        <v>968</v>
      </c>
      <c r="F9" s="30" t="inlineStr">
        <is>
          <t>Itaú Corpbanca</t>
        </is>
      </c>
      <c r="G9" s="42" t="n">
        <v>980</v>
      </c>
      <c r="H9" s="43">
        <f>D9*(G9-E9)/G9</f>
        <v/>
      </c>
    </row>
    <row r="10" ht="15" customHeight="1" s="24">
      <c r="A10" s="30" t="n">
        <v>5</v>
      </c>
      <c r="B10" s="30" t="inlineStr">
        <is>
          <t>Swap divisas</t>
        </is>
      </c>
      <c r="C10" s="30" t="inlineStr">
        <is>
          <t>2027-03-31</t>
        </is>
      </c>
      <c r="D10" s="33" t="n">
        <v>5</v>
      </c>
      <c r="E10" s="42" t="n">
        <v>955</v>
      </c>
      <c r="F10" s="30" t="inlineStr">
        <is>
          <t>Banco Santander Chile</t>
        </is>
      </c>
      <c r="G10" s="42" t="n">
        <v>980</v>
      </c>
      <c r="H10" s="43">
        <f>D10*(G10-E10)/G10</f>
        <v/>
      </c>
    </row>
    <row r="11" ht="15" customHeight="1" s="24"/>
    <row r="12" ht="15" customHeight="1" s="24">
      <c r="A12" s="30" t="n"/>
      <c r="B12" s="40" t="inlineStr">
        <is>
          <t>TOTAL hedge book</t>
        </is>
      </c>
      <c r="C12" s="30" t="n"/>
      <c r="D12" s="39">
        <f>SUM(D6:D10)</f>
        <v/>
      </c>
      <c r="E12" s="42">
        <f>SUMPRODUCT(D6:D10,E6:E10)/SUM(D6:D10)</f>
        <v/>
      </c>
      <c r="F12" s="30" t="n"/>
      <c r="G12" s="44" t="n"/>
      <c r="H12" s="45">
        <f>SUM(H6:H10)</f>
        <v/>
      </c>
    </row>
    <row r="13" ht="15" customHeight="1" s="24"/>
    <row r="14" ht="147" customHeight="1" s="24">
      <c r="A14" s="29" t="inlineStr">
        <is>
          <t>Ratio de cobertura vs política</t>
        </is>
      </c>
      <c r="B14" s="26" t="n"/>
      <c r="C14" s="26" t="n"/>
      <c r="D14" s="26" t="n"/>
      <c r="E14" s="26" t="n"/>
      <c r="F14" s="26" t="n"/>
      <c r="G14" s="26" t="n"/>
      <c r="H14" s="27" t="n"/>
    </row>
    <row r="15" ht="90.75" customHeight="1" s="24">
      <c r="A15" s="30" t="inlineStr">
        <is>
          <t>Exposición neta USD ($M, rolling 12m)</t>
        </is>
      </c>
      <c r="B15" s="31" t="n">
        <v>22</v>
      </c>
    </row>
    <row r="16" ht="68.25" customHeight="1" s="24">
      <c r="A16" s="30" t="inlineStr">
        <is>
          <t>Nominal cubierto ($M)</t>
        </is>
      </c>
      <c r="B16" s="33">
        <f>D12</f>
        <v/>
      </c>
    </row>
    <row r="17" ht="90.75" customHeight="1" s="24">
      <c r="A17" s="30" t="inlineStr">
        <is>
          <t>Ratio de cobertura</t>
        </is>
      </c>
      <c r="B17" s="46">
        <f>B16/B15</f>
        <v/>
      </c>
    </row>
    <row r="18" ht="24.75" customHeight="1" s="24">
      <c r="A18" s="30" t="inlineStr">
        <is>
          <t>Rango aprobado por política</t>
        </is>
      </c>
      <c r="B18" s="44" t="inlineStr">
        <is>
          <t>40-70%</t>
        </is>
      </c>
    </row>
    <row r="19" ht="25.35" customHeight="1" s="24">
      <c r="A19" s="30" t="inlineStr">
        <is>
          <t>Status</t>
        </is>
      </c>
      <c r="B19" s="47">
        <f>IF(B17&lt;0.4,"BAJO RANGO — escalar a CFO",IF(B17&lt;=0.7,"DENTRO DE POLÍTICA","SOBRE RANGO — escalar"))</f>
        <v/>
      </c>
    </row>
  </sheetData>
  <mergeCells count="3">
    <mergeCell ref="A3:H3"/>
    <mergeCell ref="A2:H2"/>
    <mergeCell ref="A14:H14"/>
  </mergeCells>
  <conditionalFormatting sqref="B18">
    <cfRule type="expression" rank="0" priority="2" equalAverage="0" aboveAverage="0" dxfId="0" text="" percent="0" bottom="0">
      <formula>B18="DENTRO DE POLÍTICA"</formula>
    </cfRule>
    <cfRule type="expression" rank="0" priority="3" equalAverage="0" aboveAverage="0" dxfId="1" text="" percent="0" bottom="0">
      <formula>ISNUMBER(SEARCH("BAJO RANGO",B18))</formula>
    </cfRule>
    <cfRule type="expression" rank="0" priority="4" equalAverage="0" aboveAverage="0" dxfId="1" text="" percent="0" bottom="0">
      <formula>ISNUMBER(SEARCH("SOBRE RANGO",B18))</formula>
    </cfRule>
  </conditionalFormatting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 filterMode="0">
    <outlinePr summaryBelow="1" summaryRight="1"/>
    <pageSetUpPr fitToPage="0"/>
  </sheetPr>
  <dimension ref="A2:D11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2" customWidth="1" style="23" min="1" max="1"/>
    <col width="52" customWidth="1" style="23" min="2" max="3"/>
    <col width="22" customWidth="1" style="23" min="4" max="4"/>
  </cols>
  <sheetData>
    <row r="1" ht="22" customHeight="1" s="24"/>
    <row r="2" ht="31.5" customHeight="1" s="24">
      <c r="A2" s="37" t="inlineStr">
        <is>
          <t>Cross-LATAM · Régimen FX chileno — flotación libre desde 1999</t>
        </is>
      </c>
      <c r="B2" s="26" t="n"/>
      <c r="C2" s="26" t="n"/>
      <c r="D2" s="27" t="n"/>
    </row>
    <row r="3" ht="15" customHeight="1" s="24">
      <c r="A3" s="28" t="inlineStr">
        <is>
          <t>Fuente canónica: BCCh, Documento de Política Económica N° 72 (septiembre 2022, García Silva). Régimen vigente: flotación libre con intervención por excepción, anunciada ex ante.</t>
        </is>
      </c>
    </row>
    <row r="4" ht="27.75" customHeight="1" s="24"/>
    <row r="5" ht="55.5" customHeight="1" s="24">
      <c r="A5" s="29" t="inlineStr">
        <is>
          <t>Aspecto</t>
        </is>
      </c>
      <c r="B5" s="29" t="inlineStr">
        <is>
          <t>Definición / Hecho</t>
        </is>
      </c>
      <c r="C5" s="29" t="inlineStr">
        <is>
          <t>Implicación para política de cobertura corporativa</t>
        </is>
      </c>
      <c r="D5" s="29" t="inlineStr">
        <is>
          <t>Fuente</t>
        </is>
      </c>
    </row>
    <row r="6" ht="55.5" customHeight="1" s="24">
      <c r="A6" s="40" t="inlineStr">
        <is>
          <t>Régimen</t>
        </is>
      </c>
      <c r="B6" s="30" t="inlineStr">
        <is>
          <t>Metas de inflación con flotación libre del tipo de cambio desde sept-1999.</t>
        </is>
      </c>
      <c r="C6" s="30" t="inlineStr">
        <is>
          <t>El tipo de cambio se determina por mercado; no esperes que BCCh defienda un nivel.</t>
        </is>
      </c>
      <c r="D6" s="30" t="inlineStr">
        <is>
          <t>BCCh DPE 72 §1</t>
        </is>
      </c>
    </row>
    <row r="7" ht="55.5" customHeight="1" s="24">
      <c r="A7" s="40" t="inlineStr">
        <is>
          <t>Intervenciones formales</t>
        </is>
      </c>
      <c r="B7" s="30" t="inlineStr">
        <is>
          <t>Solo 4 episodios formales: ago-2001, oct-2002, nov-2019, jul-2022.</t>
        </is>
      </c>
      <c r="C7" s="30" t="inlineStr">
        <is>
          <t>Política corporativa debe asumir volatilidad estructural, no episódica.</t>
        </is>
      </c>
      <c r="D7" s="30" t="inlineStr">
        <is>
          <t>BCCh DPE 72 §3, Tabla 1</t>
        </is>
      </c>
    </row>
    <row r="8" ht="55.5" customHeight="1" s="24">
      <c r="A8" s="40" t="inlineStr">
        <is>
          <t>Lo que NO son intervenciones</t>
        </is>
      </c>
      <c r="B8" s="30" t="inlineStr">
        <is>
          <t>Provisiones de liquidez (oct-2008, mar-2020) y compras de reservas (2008, 2011, 2021).</t>
        </is>
      </c>
      <c r="C8" s="30" t="inlineStr">
        <is>
          <t>Liquidez ≠ defensa cambiaria. Marzo 2020 fue swap USD con Fed, no intervención.</t>
        </is>
      </c>
      <c r="D8" s="30" t="inlineStr">
        <is>
          <t>BCCh DPE 72 nota 4</t>
        </is>
      </c>
    </row>
    <row r="9" ht="55.5" customHeight="1" s="24">
      <c r="A9" s="40" t="inlineStr">
        <is>
          <t>Volatilidad estructural</t>
        </is>
      </c>
      <c r="B9" s="30" t="inlineStr">
        <is>
          <t>Por diseño, el peso puede moverse 10-20% en ventanas cortas. Es el régimen funcionando.</t>
        </is>
      </c>
      <c r="C9" s="30" t="inlineStr">
        <is>
          <t>Una política que asuma 'BCCh va a defender los $900' está leyendo mal el régimen.</t>
        </is>
      </c>
      <c r="D9" s="30" t="inlineStr">
        <is>
          <t>BCCh DPE 72 §2</t>
        </is>
      </c>
    </row>
    <row r="10" ht="55.5" customHeight="1" s="24">
      <c r="A10" s="40" t="inlineStr">
        <is>
          <t>Pricing de forwards</t>
        </is>
      </c>
      <c r="B10" s="30" t="inlineStr">
        <is>
          <t>Forward CLP/USD = paridad cubierta de tasas: s_t = E[s_{t+1}] + i*_t − i_t + θ_t.</t>
        </is>
      </c>
      <c r="C10" s="30" t="inlineStr">
        <is>
          <t>El forward NO es predicción del peso — es la spot ajustada por diferencial de tasas + prima de riesgo país.</t>
        </is>
      </c>
      <c r="D10" s="30" t="inlineStr">
        <is>
          <t>Damodaran (CRP)</t>
        </is>
      </c>
    </row>
    <row r="11" ht="23.85" customHeight="1" s="24">
      <c r="A11" s="40" t="inlineStr">
        <is>
          <t>Implicación práctica</t>
        </is>
      </c>
      <c r="B11" s="30" t="inlineStr">
        <is>
          <t>Tratar el forward como 'precio justo del peso futuro' lleva a comprar caro la cobertura que el modelo dice barata.</t>
        </is>
      </c>
      <c r="C11" s="30" t="inlineStr">
        <is>
          <t>Política debe calibrarse por horizonte y costo de carry, no por dirección esperada.</t>
        </is>
      </c>
      <c r="D11" s="30" t="inlineStr">
        <is>
          <t>Mauboussin 2022; BCCh</t>
        </is>
      </c>
    </row>
  </sheetData>
  <mergeCells count="2">
    <mergeCell ref="A3:D3"/>
    <mergeCell ref="A2:D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 filterMode="0">
    <outlinePr summaryBelow="1" summaryRight="1"/>
    <pageSetUpPr fitToPage="0"/>
  </sheetPr>
  <dimension ref="A2:F12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8" customWidth="1" style="23" min="1" max="1"/>
    <col width="14" customWidth="1" style="23" min="2" max="2"/>
    <col width="12" customWidth="1" style="23" min="3" max="3"/>
    <col width="16" customWidth="1" style="23" min="4" max="4"/>
    <col width="14" customWidth="1" style="23" min="5" max="5"/>
    <col width="16" customWidth="1" style="23" min="6" max="6"/>
  </cols>
  <sheetData>
    <row r="1" ht="22" customHeight="1" s="24"/>
    <row r="2" ht="60" customHeight="1" s="24">
      <c r="A2" s="37" t="inlineStr">
        <is>
          <t>Tu exposición FX — copia la estructura, ajusta a tu empresa</t>
        </is>
      </c>
      <c r="B2" s="26" t="n"/>
      <c r="C2" s="26" t="n"/>
      <c r="D2" s="26" t="n"/>
      <c r="E2" s="26" t="n"/>
      <c r="F2" s="27" t="n"/>
    </row>
    <row r="3" ht="30.55" customHeight="1" s="24">
      <c r="A3" s="28" t="inlineStr">
        <is>
          <t>Empieza con la composición USD/CLP de revenue, COGS, opex. La exposición neta = USD revenue − USD COGS − USD opex. Esa es la cifra base. Después: ¿qué política tienes? ¿está escrita? ¿la respalda el directorio? Si las tres respuestas son 'sí', tienes política. Si no, tienes opinión.</t>
        </is>
      </c>
    </row>
    <row r="4" ht="15" customHeight="1" s="24"/>
    <row r="5" ht="15" customHeight="1" s="24">
      <c r="A5" s="29" t="inlineStr">
        <is>
          <t>Línea</t>
        </is>
      </c>
      <c r="B5" s="29" t="inlineStr">
        <is>
          <t>Total ($M)</t>
        </is>
      </c>
      <c r="C5" s="29" t="inlineStr">
        <is>
          <t>% USD</t>
        </is>
      </c>
      <c r="D5" s="29" t="inlineStr">
        <is>
          <t>% Moneda local</t>
        </is>
      </c>
      <c r="E5" s="29" t="inlineStr">
        <is>
          <t>USD ($M)</t>
        </is>
      </c>
      <c r="F5" s="29" t="inlineStr">
        <is>
          <t>Local equiv ($M)</t>
        </is>
      </c>
    </row>
    <row r="6" ht="15" customHeight="1" s="24">
      <c r="A6" s="30" t="inlineStr">
        <is>
          <t>Revenue</t>
        </is>
      </c>
      <c r="B6" s="41" t="n"/>
      <c r="C6" s="41" t="n"/>
      <c r="D6" s="41" t="n"/>
      <c r="E6" s="44">
        <f>IFERROR(B6*C6,"")</f>
        <v/>
      </c>
      <c r="F6" s="44">
        <f>IFERROR(B6*D6,"")</f>
        <v/>
      </c>
    </row>
    <row r="7" ht="15" customHeight="1" s="24">
      <c r="A7" s="30" t="inlineStr">
        <is>
          <t>COGS</t>
        </is>
      </c>
      <c r="B7" s="41" t="n"/>
      <c r="C7" s="41" t="n"/>
      <c r="D7" s="41" t="n"/>
      <c r="E7" s="44">
        <f>IFERROR(B7*C7,"")</f>
        <v/>
      </c>
      <c r="F7" s="44">
        <f>IFERROR(B7*D7,"")</f>
        <v/>
      </c>
    </row>
    <row r="8" ht="15" customHeight="1" s="24">
      <c r="A8" s="30" t="inlineStr">
        <is>
          <t>Otros opex</t>
        </is>
      </c>
      <c r="B8" s="41" t="n"/>
      <c r="C8" s="41" t="n"/>
      <c r="D8" s="41" t="n"/>
      <c r="E8" s="44">
        <f>IFERROR(B8*C8,"")</f>
        <v/>
      </c>
      <c r="F8" s="44">
        <f>IFERROR(B8*D8,"")</f>
        <v/>
      </c>
    </row>
    <row r="9" ht="15" customHeight="1" s="24"/>
    <row r="10" ht="15" customHeight="1" s="24">
      <c r="A10" s="30" t="inlineStr">
        <is>
          <t>Exposición neta USD</t>
        </is>
      </c>
      <c r="B10" s="35">
        <f>IFERROR(E6-E7-E8,"")</f>
        <v/>
      </c>
    </row>
    <row r="11" ht="23.25" customHeight="1" s="24">
      <c r="A11" s="30" t="inlineStr">
        <is>
          <t>Como % revenue</t>
        </is>
      </c>
      <c r="B11" s="38">
        <f>IFERROR(B10/B6,"")</f>
        <v/>
      </c>
    </row>
    <row r="12" ht="23.85" customHeight="1" s="24">
      <c r="A12" s="30" t="inlineStr">
        <is>
          <t>Sensibilidad EBITDA a 10% mov FX</t>
        </is>
      </c>
      <c r="B12" s="33">
        <f>IFERROR(B10*0.1,"")</f>
        <v/>
      </c>
    </row>
  </sheetData>
  <mergeCells count="2">
    <mergeCell ref="A3:F3"/>
    <mergeCell ref="A2:F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2026-05-14T13:41:42Z</dcterms:created>
  <dcterms:modified xmlns:dcterms="http://purl.org/dc/terms/" xmlns:xsi="http://www.w3.org/2001/XMLSchema-instance" xsi:type="dcterms:W3CDTF">2026-05-15T03:41:41Z</dcterms:modified>
  <cp:revision>0</cp:revision>
</cp:coreProperties>
</file>