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4 arquetipos" sheetId="1" state="visible" r:id="rId1"/>
    <sheet xmlns:r="http://schemas.openxmlformats.org/officeDocument/2006/relationships" name="Top-20 cuentas Andina" sheetId="2" state="visible" r:id="rId2"/>
    <sheet xmlns:r="http://schemas.openxmlformats.org/officeDocument/2006/relationships" name="Renegociación" sheetId="3" state="visible" r:id="rId3"/>
    <sheet xmlns:r="http://schemas.openxmlformats.org/officeDocument/2006/relationships" name="Bridge gross a real" sheetId="4" state="visible" r:id="rId4"/>
    <sheet xmlns:r="http://schemas.openxmlformats.org/officeDocument/2006/relationships" name="Tu CTS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0.0%"/>
    <numFmt numFmtId="165" formatCode="\$#,##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  <u val="single"/>
    </font>
    <font>
      <name val="Calibri"/>
      <charset val="1"/>
      <family val="0"/>
      <i val="1"/>
      <color rgb="FF7A8499"/>
      <sz val="10"/>
    </font>
    <font>
      <name val="Calibri"/>
      <charset val="1"/>
      <family val="0"/>
      <b val="1"/>
      <color rgb="FF0A2540"/>
      <sz val="11"/>
    </font>
    <font>
      <name val="Calibri"/>
      <charset val="1"/>
      <family val="0"/>
      <color rgb="FF0A2540"/>
      <sz val="11"/>
    </font>
    <font>
      <name val="Calibri"/>
      <charset val="1"/>
      <family val="0"/>
      <b val="1"/>
      <color rgb="FF0A2540"/>
      <sz val="12"/>
    </font>
    <font>
      <name val="Calibri"/>
      <charset val="1"/>
      <family val="0"/>
      <b val="1"/>
      <color rgb="FFFFFFFF"/>
      <sz val="12"/>
    </font>
  </fonts>
  <fills count="9">
    <fill>
      <patternFill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C9CFD8"/>
      </patternFill>
    </fill>
    <fill>
      <patternFill patternType="solid">
        <fgColor rgb="FFFAF6F0"/>
        <bgColor rgb="FFF2F2F2"/>
      </patternFill>
    </fill>
    <fill>
      <patternFill patternType="solid">
        <fgColor rgb="FFF2F2F2"/>
        <bgColor rgb="FFFAF6F0"/>
      </patternFill>
    </fill>
    <fill>
      <patternFill patternType="solid">
        <fgColor rgb="FFE8F4E8"/>
        <bgColor rgb="FFF2F2F2"/>
      </patternFill>
    </fill>
    <fill>
      <patternFill patternType="solid">
        <fgColor rgb="FFFFF4D6"/>
        <bgColor rgb="FFFAF6F0"/>
      </patternFill>
    </fill>
    <fill>
      <patternFill patternType="solid">
        <fgColor rgb="FFFBE3E3"/>
        <bgColor rgb="FFF2F2F2"/>
      </patternFill>
    </fill>
  </fills>
  <borders count="6">
    <border>
      <left/>
      <right/>
      <top/>
      <bottom/>
      <diagonal/>
    </border>
    <border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  <border>
      <left/>
      <right/>
      <top style="thin">
        <color rgb="FFC9CFD8"/>
      </top>
      <bottom/>
      <diagonal/>
    </border>
    <border>
      <left/>
      <right style="thin">
        <color rgb="FFC9CFD8"/>
      </right>
      <top style="thin">
        <color rgb="FFC9CFD8"/>
      </top>
      <bottom/>
      <diagonal/>
    </border>
    <border>
      <left/>
      <right/>
      <top style="thin">
        <color rgb="FFC9CFD8"/>
      </top>
      <bottom style="thin">
        <color rgb="FFC9CFD8"/>
      </bottom>
      <diagonal/>
    </border>
    <border>
      <left/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164" fontId="8" fillId="6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right" vertical="center" wrapText="1"/>
    </xf>
    <xf numFmtId="0" fontId="7" fillId="4" borderId="1" applyAlignment="1" pivotButton="0" quotePrefix="0" xfId="0">
      <alignment horizontal="left" vertical="center" wrapText="1"/>
    </xf>
    <xf numFmtId="164" fontId="8" fillId="7" borderId="1" applyAlignment="1" pivotButton="0" quotePrefix="0" xfId="0">
      <alignment horizontal="right" vertical="center" wrapText="1"/>
    </xf>
    <xf numFmtId="164" fontId="8" fillId="8" borderId="1" applyAlignment="1" pivotButton="0" quotePrefix="0" xfId="0">
      <alignment horizontal="right" vertical="center" wrapText="1"/>
    </xf>
    <xf numFmtId="164" fontId="7" fillId="6" borderId="1" applyAlignment="1" pivotButton="0" quotePrefix="0" xfId="0">
      <alignment horizontal="right" vertical="center" wrapText="1"/>
    </xf>
    <xf numFmtId="164" fontId="7" fillId="7" borderId="1" applyAlignment="1" pivotButton="0" quotePrefix="0" xfId="0">
      <alignment horizontal="right" vertical="center" wrapText="1"/>
    </xf>
    <xf numFmtId="164" fontId="7" fillId="8" borderId="1" applyAlignment="1" pivotButton="0" quotePrefix="0" xfId="0">
      <alignment horizontal="right" vertical="center" wrapText="1"/>
    </xf>
    <xf numFmtId="164" fontId="8" fillId="5" borderId="1" applyAlignment="1" pivotButton="0" quotePrefix="0" xfId="0">
      <alignment horizontal="right" vertical="center" wrapText="1"/>
    </xf>
    <xf numFmtId="0" fontId="9" fillId="2" borderId="1" applyAlignment="1" pivotButton="0" quotePrefix="0" xfId="0">
      <alignment horizontal="left" vertical="center" wrapText="1"/>
    </xf>
    <xf numFmtId="165" fontId="7" fillId="5" borderId="1" applyAlignment="1" pivotButton="0" quotePrefix="0" xfId="0">
      <alignment horizontal="right" vertical="center" wrapText="1"/>
    </xf>
    <xf numFmtId="164" fontId="6" fillId="6" borderId="1" applyAlignment="1" pivotButton="0" quotePrefix="0" xfId="0">
      <alignment horizontal="right" vertical="center" wrapText="1"/>
    </xf>
    <xf numFmtId="165" fontId="6" fillId="5" borderId="1" applyAlignment="1" pivotButton="0" quotePrefix="0" xfId="0">
      <alignment horizontal="right" vertical="center" wrapText="1"/>
    </xf>
    <xf numFmtId="0" fontId="7" fillId="7" borderId="1" applyAlignment="1" pivotButton="0" quotePrefix="0" xfId="0">
      <alignment horizontal="right" vertical="center" wrapText="1"/>
    </xf>
    <xf numFmtId="164" fontId="6" fillId="7" borderId="1" applyAlignment="1" pivotButton="0" quotePrefix="0" xfId="0">
      <alignment horizontal="right" vertical="center" wrapText="1"/>
    </xf>
    <xf numFmtId="164" fontId="6" fillId="8" borderId="1" applyAlignment="1" pivotButton="0" quotePrefix="0" xfId="0">
      <alignment horizontal="right" vertical="center" wrapText="1"/>
    </xf>
    <xf numFmtId="165" fontId="8" fillId="5" borderId="1" applyAlignment="1" pivotButton="0" quotePrefix="0" xfId="0">
      <alignment horizontal="right" vertical="center" wrapText="1"/>
    </xf>
    <xf numFmtId="164" fontId="6" fillId="5" borderId="1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164" fontId="8" fillId="6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right" vertical="center" wrapText="1"/>
    </xf>
    <xf numFmtId="0" fontId="7" fillId="4" borderId="1" applyAlignment="1" pivotButton="0" quotePrefix="0" xfId="0">
      <alignment horizontal="left" vertical="center" wrapText="1"/>
    </xf>
    <xf numFmtId="164" fontId="8" fillId="7" borderId="1" applyAlignment="1" pivotButton="0" quotePrefix="0" xfId="0">
      <alignment horizontal="right" vertical="center" wrapText="1"/>
    </xf>
    <xf numFmtId="164" fontId="8" fillId="8" borderId="1" applyAlignment="1" pivotButton="0" quotePrefix="0" xfId="0">
      <alignment horizontal="right" vertical="center" wrapText="1"/>
    </xf>
    <xf numFmtId="164" fontId="7" fillId="6" borderId="1" applyAlignment="1" pivotButton="0" quotePrefix="0" xfId="0">
      <alignment horizontal="right" vertical="center" wrapText="1"/>
    </xf>
    <xf numFmtId="164" fontId="7" fillId="7" borderId="1" applyAlignment="1" pivotButton="0" quotePrefix="0" xfId="0">
      <alignment horizontal="right" vertical="center" wrapText="1"/>
    </xf>
    <xf numFmtId="164" fontId="7" fillId="8" borderId="1" applyAlignment="1" pivotButton="0" quotePrefix="0" xfId="0">
      <alignment horizontal="right" vertical="center" wrapText="1"/>
    </xf>
    <xf numFmtId="164" fontId="8" fillId="5" borderId="1" applyAlignment="1" pivotButton="0" quotePrefix="0" xfId="0">
      <alignment horizontal="right" vertical="center" wrapText="1"/>
    </xf>
    <xf numFmtId="0" fontId="9" fillId="2" borderId="1" applyAlignment="1" pivotButton="0" quotePrefix="0" xfId="0">
      <alignment horizontal="left" vertical="center" wrapText="1"/>
    </xf>
    <xf numFmtId="165" fontId="7" fillId="5" borderId="1" applyAlignment="1" pivotButton="0" quotePrefix="0" xfId="0">
      <alignment horizontal="right" vertical="center" wrapText="1"/>
    </xf>
    <xf numFmtId="164" fontId="6" fillId="6" borderId="1" applyAlignment="1" pivotButton="0" quotePrefix="0" xfId="0">
      <alignment horizontal="right" vertical="center" wrapText="1"/>
    </xf>
    <xf numFmtId="165" fontId="6" fillId="5" borderId="1" applyAlignment="1" pivotButton="0" quotePrefix="0" xfId="0">
      <alignment horizontal="right" vertical="center" wrapText="1"/>
    </xf>
    <xf numFmtId="0" fontId="7" fillId="7" borderId="1" applyAlignment="1" pivotButton="0" quotePrefix="0" xfId="0">
      <alignment horizontal="right" vertical="center" wrapText="1"/>
    </xf>
    <xf numFmtId="164" fontId="6" fillId="7" borderId="1" applyAlignment="1" pivotButton="0" quotePrefix="0" xfId="0">
      <alignment horizontal="right" vertical="center" wrapText="1"/>
    </xf>
    <xf numFmtId="164" fontId="6" fillId="8" borderId="1" applyAlignment="1" pivotButton="0" quotePrefix="0" xfId="0">
      <alignment horizontal="right" vertical="center" wrapText="1"/>
    </xf>
    <xf numFmtId="165" fontId="8" fillId="5" borderId="1" applyAlignment="1" pivotButton="0" quotePrefix="0" xfId="0">
      <alignment horizontal="right" vertical="center" wrapText="1"/>
    </xf>
    <xf numFmtId="164" fontId="6" fillId="5" borderId="1" applyAlignment="1" pivotButton="0" quotePrefix="0" xfId="0">
      <alignment horizontal="righ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E8F4E8"/>
        </patternFill>
      </fill>
    </dxf>
    <dxf>
      <fill>
        <patternFill>
          <bgColor rgb="FFFFF4D6"/>
        </patternFill>
      </fill>
    </dxf>
    <dxf>
      <fill>
        <patternFill>
          <bgColor rgb="FFFBE3E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fpa/modules/2.13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1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25" min="1" max="1"/>
    <col width="11" customWidth="1" style="25" min="2" max="2"/>
    <col width="13" customWidth="1" style="25" min="3" max="3"/>
    <col width="11" customWidth="1" style="25" min="4" max="4"/>
    <col width="16" customWidth="1" style="25" min="5" max="5"/>
    <col width="15" customWidth="1" style="25" min="6" max="6"/>
    <col width="42" customWidth="1" style="25" min="7" max="7"/>
    <col width="52" customWidth="1" style="25" min="8" max="8"/>
  </cols>
  <sheetData>
    <row r="1" ht="22" customHeight="1" s="26"/>
    <row r="2" ht="48" customHeight="1" s="26">
      <c r="A2" s="27" t="inlineStr">
        <is>
          <t>deabaco · Andina · Cost-to-Serve · 4 arquetipos de cliente · Módulo 2.13</t>
        </is>
      </c>
      <c r="B2" s="28" t="n"/>
      <c r="C2" s="28" t="n"/>
      <c r="D2" s="28" t="n"/>
      <c r="E2" s="28" t="n"/>
      <c r="F2" s="28" t="n"/>
      <c r="G2" s="28" t="n"/>
      <c r="H2" s="29" t="n"/>
    </row>
    <row r="3" ht="15" customHeight="1" s="26">
      <c r="A3" s="30" t="inlineStr">
        <is>
          <t>Mismo revenue, mismo COGS aproximado, contribución real que va de +30% a −6%. La diferencia NO está en el producto — está en el comportamiento del cliente. Margen oculto (Bruto − Real) = 5pp para estratégico, 35-40pp para destruye-valor.</t>
        </is>
      </c>
    </row>
    <row r="4" ht="31.5" customHeight="1" s="26"/>
    <row r="5" ht="79.5" customHeight="1" s="26">
      <c r="A5" s="31" t="inlineStr">
        <is>
          <t>Arquetipo</t>
        </is>
      </c>
      <c r="B5" s="31" t="inlineStr">
        <is>
          <t>COGS %</t>
        </is>
      </c>
      <c r="C5" s="31" t="inlineStr">
        <is>
          <t>Margen bruto %</t>
        </is>
      </c>
      <c r="D5" s="31" t="inlineStr">
        <is>
          <t>CTS total %</t>
        </is>
      </c>
      <c r="E5" s="31" t="inlineStr">
        <is>
          <t>Contribución real %</t>
        </is>
      </c>
      <c r="F5" s="31" t="inlineStr">
        <is>
          <t>Margen oculto (pp)</t>
        </is>
      </c>
      <c r="G5" s="31" t="inlineStr">
        <is>
          <t>Comportamiento típico</t>
        </is>
      </c>
      <c r="H5" s="31" t="inlineStr">
        <is>
          <t>Acción</t>
        </is>
      </c>
    </row>
    <row r="6" ht="79.5" customHeight="1" s="26">
      <c r="A6" s="32" t="inlineStr">
        <is>
          <t>Estratégico (Strategic)</t>
        </is>
      </c>
      <c r="B6" s="33" t="n">
        <v>0.65</v>
      </c>
      <c r="C6" s="33" t="n">
        <v>0.35</v>
      </c>
      <c r="D6" s="33" t="n">
        <v>0.05</v>
      </c>
      <c r="E6" s="34" t="n">
        <v>0.3</v>
      </c>
      <c r="F6" s="35" t="inlineStr">
        <is>
          <t>5.0pp</t>
        </is>
      </c>
      <c r="G6" s="36" t="inlineStr">
        <is>
          <t>Cadena nacional, 8 puntos entrega, paga 30 días, pedidos planos sin customización, una cuenta clave dedicada.</t>
        </is>
      </c>
      <c r="H6" s="36" t="inlineStr">
        <is>
          <t>PROTEGER. Negociar contratos largos, asegurar share-of-wallet, considerar términos preferentes.</t>
        </is>
      </c>
    </row>
    <row r="7" ht="79.5" customHeight="1" s="26">
      <c r="A7" s="32" t="inlineStr">
        <is>
          <t>Growth</t>
        </is>
      </c>
      <c r="B7" s="33" t="n">
        <v>0.64</v>
      </c>
      <c r="C7" s="33" t="n">
        <v>0.36</v>
      </c>
      <c r="D7" s="33" t="n">
        <v>0.105</v>
      </c>
      <c r="E7" s="34" t="n">
        <v>0.255</v>
      </c>
      <c r="F7" s="35" t="inlineStr">
        <is>
          <t>10.5pp</t>
        </is>
      </c>
      <c r="G7" s="36" t="inlineStr">
        <is>
          <t>Cliente regional creciendo 15%/año, 12 puntos entrega, paga 45 días, algo de personalización empaque, soporte técnico ocasional.</t>
        </is>
      </c>
      <c r="H7" s="36" t="inlineStr">
        <is>
          <t>INVERTIR SELECTIVAMENTE. CTS bajo control. Apoyar crecimiento pero monitorear que CTS no escale más rápido que revenue.</t>
        </is>
      </c>
    </row>
    <row r="8" ht="79.5" customHeight="1" s="26">
      <c r="A8" s="32" t="inlineStr">
        <is>
          <t>Marginal</t>
        </is>
      </c>
      <c r="B8" s="33" t="n">
        <v>0.66</v>
      </c>
      <c r="C8" s="33" t="n">
        <v>0.34</v>
      </c>
      <c r="D8" s="33" t="n">
        <v>0.24</v>
      </c>
      <c r="E8" s="37" t="n">
        <v>0.1</v>
      </c>
      <c r="F8" s="35" t="inlineStr">
        <is>
          <t>24.0pp</t>
        </is>
      </c>
      <c r="G8" s="36" t="inlineStr">
        <is>
          <t>Cliente 'premium' exigente: 25 puntos entrega, paga 75 días, empaques personalizados, devuelve 8%, llama 3 veces/semana.</t>
        </is>
      </c>
      <c r="H8" s="36" t="inlineStr">
        <is>
          <t>RENEGOCIAR. Subir precio 4-6%, reducir frecuencia, cobrar customización aparte, acortar plazos. Si rechaza, reducir esfuerzo comercial.</t>
        </is>
      </c>
    </row>
    <row r="9" ht="35.05" customHeight="1" s="26">
      <c r="A9" s="32" t="inlineStr">
        <is>
          <t>Loss (destruye valor)</t>
        </is>
      </c>
      <c r="B9" s="33" t="n">
        <v>0.68</v>
      </c>
      <c r="C9" s="33" t="n">
        <v>0.32</v>
      </c>
      <c r="D9" s="33" t="n">
        <v>0.37</v>
      </c>
      <c r="E9" s="38" t="n">
        <v>-0.05</v>
      </c>
      <c r="F9" s="35" t="inlineStr">
        <is>
          <t>37.0pp</t>
        </is>
      </c>
      <c r="G9" s="36" t="inlineStr">
        <is>
          <t>Histórico bajo volumen, 40 micro-entregas mensuales, paga 90+ días con atrasos, devuelve 12%, ajustes manuales por pedido.</t>
        </is>
      </c>
      <c r="H9" s="36" t="inlineStr">
        <is>
          <t>SALIDA O RESET. Tarifa nueva con piso, frecuencia consolidada, prepago, sin customización. Si rechaza, no renovar.</t>
        </is>
      </c>
    </row>
    <row r="10" ht="21.75" customHeight="1" s="26"/>
    <row r="11" ht="27.75" customHeight="1" s="26">
      <c r="A11" s="31" t="inlineStr">
        <is>
          <t>Descomposición CTS por componente (5 componentes)</t>
        </is>
      </c>
      <c r="B11" s="28" t="n"/>
      <c r="C11" s="28" t="n"/>
      <c r="D11" s="28" t="n"/>
      <c r="E11" s="28" t="n"/>
      <c r="F11" s="28" t="n"/>
      <c r="G11" s="28" t="n"/>
      <c r="H11" s="29" t="n"/>
    </row>
    <row r="12" ht="27.75" customHeight="1" s="26">
      <c r="A12" s="31" t="inlineStr">
        <is>
          <t>Componente</t>
        </is>
      </c>
      <c r="B12" s="31" t="inlineStr">
        <is>
          <t>Estratégico</t>
        </is>
      </c>
      <c r="C12" s="31" t="inlineStr">
        <is>
          <t>Growth</t>
        </is>
      </c>
      <c r="D12" s="31" t="inlineStr">
        <is>
          <t>Marginal</t>
        </is>
      </c>
      <c r="E12" s="31" t="inlineStr">
        <is>
          <t>Loss</t>
        </is>
      </c>
      <c r="F12" s="31" t="inlineStr">
        <is>
          <t>Cost driver</t>
        </is>
      </c>
      <c r="G12" s="31" t="inlineStr">
        <is>
          <t>Cómo medirlo</t>
        </is>
      </c>
    </row>
    <row r="13" ht="27.75" customHeight="1" s="26">
      <c r="A13" s="32" t="inlineStr">
        <is>
          <t>Logística</t>
        </is>
      </c>
      <c r="B13" s="39" t="n">
        <v>0.01</v>
      </c>
      <c r="C13" s="40" t="n">
        <v>0.025</v>
      </c>
      <c r="D13" s="41" t="n">
        <v>0.055</v>
      </c>
      <c r="E13" s="41" t="n">
        <v>0.09</v>
      </c>
      <c r="F13" s="36" t="inlineStr">
        <is>
          <t>Puntos de entrega × frecuencia</t>
        </is>
      </c>
      <c r="G13" s="36" t="inlineStr">
        <is>
          <t>Costo logístico real / clientes vs reparto uniforme</t>
        </is>
      </c>
    </row>
    <row r="14" ht="27.75" customHeight="1" s="26">
      <c r="A14" s="32" t="inlineStr">
        <is>
          <t>Atención (servicio)</t>
        </is>
      </c>
      <c r="B14" s="39" t="n">
        <v>0.015</v>
      </c>
      <c r="C14" s="40" t="n">
        <v>0.03</v>
      </c>
      <c r="D14" s="41" t="n">
        <v>0.06</v>
      </c>
      <c r="E14" s="41" t="n">
        <v>0.08500000000000001</v>
      </c>
      <c r="F14" s="36" t="inlineStr">
        <is>
          <t>Horas equipo cuentas dedicadas</t>
        </is>
      </c>
      <c r="G14" s="36" t="inlineStr">
        <is>
          <t>Tracking horas del key account manager</t>
        </is>
      </c>
    </row>
    <row r="15" ht="27.75" customHeight="1" s="26">
      <c r="A15" s="32" t="inlineStr">
        <is>
          <t>Devoluciones</t>
        </is>
      </c>
      <c r="B15" s="39" t="n">
        <v>0.005</v>
      </c>
      <c r="C15" s="39" t="n">
        <v>0.015</v>
      </c>
      <c r="D15" s="40" t="n">
        <v>0.04</v>
      </c>
      <c r="E15" s="41" t="n">
        <v>0.07000000000000001</v>
      </c>
      <c r="F15" s="36" t="inlineStr">
        <is>
          <t>% revenue devuelto + procesamiento</t>
        </is>
      </c>
      <c r="G15" s="36" t="inlineStr">
        <is>
          <t>Reporte mensual de devoluciones por cliente</t>
        </is>
      </c>
    </row>
    <row r="16" ht="27.75" customHeight="1" s="26">
      <c r="A16" s="32" t="inlineStr">
        <is>
          <t>Costo de plazos pago</t>
        </is>
      </c>
      <c r="B16" s="39" t="n">
        <v>0.015</v>
      </c>
      <c r="C16" s="40" t="n">
        <v>0.02</v>
      </c>
      <c r="D16" s="40" t="n">
        <v>0.045</v>
      </c>
      <c r="E16" s="41" t="n">
        <v>0.065</v>
      </c>
      <c r="F16" s="36" t="inlineStr">
        <is>
          <t>Días extra × revenue × costo capital</t>
        </is>
      </c>
      <c r="G16" s="36" t="inlineStr">
        <is>
          <t>DSO cliente × WACC para financiamiento</t>
        </is>
      </c>
    </row>
    <row r="17" ht="15" customHeight="1" s="26">
      <c r="A17" s="32" t="inlineStr">
        <is>
          <t>Customización/Setup</t>
        </is>
      </c>
      <c r="B17" s="39" t="n">
        <v>0.005</v>
      </c>
      <c r="C17" s="39" t="n">
        <v>0.015</v>
      </c>
      <c r="D17" s="40" t="n">
        <v>0.04</v>
      </c>
      <c r="E17" s="41" t="n">
        <v>0.06</v>
      </c>
      <c r="F17" s="36" t="inlineStr">
        <is>
          <t># pedidos custom × tiempo setup</t>
        </is>
      </c>
      <c r="G17" s="36" t="inlineStr">
        <is>
          <t>Reporte de pedidos no-estándar por cliente</t>
        </is>
      </c>
    </row>
    <row r="18" ht="15" customHeight="1" s="26">
      <c r="A18" s="32" t="inlineStr">
        <is>
          <t>TOTAL CTS</t>
        </is>
      </c>
      <c r="B18" s="42" t="n">
        <v>0.05</v>
      </c>
      <c r="C18" s="42" t="n">
        <v>0.105</v>
      </c>
      <c r="D18" s="42" t="n">
        <v>0.24</v>
      </c>
      <c r="E18" s="42" t="n">
        <v>0.37</v>
      </c>
    </row>
  </sheetData>
  <mergeCells count="3">
    <mergeCell ref="A2:H2"/>
    <mergeCell ref="A3:H3"/>
    <mergeCell ref="A11:H11"/>
  </mergeCells>
  <hyperlinks>
    <hyperlink xmlns:r="http://schemas.openxmlformats.org/officeDocument/2006/relationships" ref="A2" display="deabaco · Andina · Cost-to-Serve · 4 arquetipos de cliente · Módulo 2.13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2:I3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25" min="1" max="1"/>
    <col width="32" customWidth="1" style="25" min="2" max="2"/>
    <col width="16" customWidth="1" style="25" min="3" max="3"/>
    <col width="12" customWidth="1" style="25" min="4" max="4"/>
    <col width="11" customWidth="1" style="25" min="5" max="6"/>
    <col width="15" customWidth="1" style="25" min="7" max="8"/>
    <col width="16" customWidth="1" style="25" min="9" max="9"/>
  </cols>
  <sheetData>
    <row r="1" ht="22" customHeight="1" s="26"/>
    <row r="2" ht="48" customHeight="1" s="26">
      <c r="A2" s="43" t="inlineStr">
        <is>
          <t>Andina top-20 cuentas — margen bruto vs contribución real</t>
        </is>
      </c>
      <c r="B2" s="28" t="n"/>
      <c r="C2" s="28" t="n"/>
      <c r="D2" s="28" t="n"/>
      <c r="E2" s="28" t="n"/>
      <c r="F2" s="28" t="n"/>
      <c r="G2" s="28" t="n"/>
      <c r="H2" s="28" t="n"/>
      <c r="I2" s="29" t="n"/>
    </row>
    <row r="3" ht="20.85" customHeight="1" s="26">
      <c r="A3" s="30" t="inlineStr">
        <is>
          <t>Sampling de las 20 cuentas más grandes de Andina. Revenue $50M total (25% del revenue). Bajo margen bruto, top-10 'parecen' iguales. Bajo contribución real, el ranking se reordena por 3-5 posiciones. Cliente #1 por revenue NO es el #1 por contribución real.</t>
        </is>
      </c>
    </row>
    <row r="4" ht="31.5" customHeight="1" s="26"/>
    <row r="5" ht="15" customHeight="1" s="26">
      <c r="A5" s="31" t="inlineStr">
        <is>
          <t>#</t>
        </is>
      </c>
      <c r="B5" s="31" t="inlineStr">
        <is>
          <t>Cliente</t>
        </is>
      </c>
      <c r="C5" s="31" t="inlineStr">
        <is>
          <t>Arquetipo</t>
        </is>
      </c>
      <c r="D5" s="31" t="inlineStr">
        <is>
          <t>Revenue ($K)</t>
        </is>
      </c>
      <c r="E5" s="31" t="inlineStr">
        <is>
          <t>Margen bruto %</t>
        </is>
      </c>
      <c r="F5" s="31" t="inlineStr">
        <is>
          <t>CTS %</t>
        </is>
      </c>
      <c r="G5" s="31" t="inlineStr">
        <is>
          <t>Contribución real %</t>
        </is>
      </c>
      <c r="H5" s="31" t="inlineStr">
        <is>
          <t>Contribución $ ($K)</t>
        </is>
      </c>
      <c r="I5" s="31" t="inlineStr">
        <is>
          <t>Acción</t>
        </is>
      </c>
    </row>
    <row r="6" ht="15" customHeight="1" s="26">
      <c r="A6" s="36" t="n">
        <v>1</v>
      </c>
      <c r="B6" s="36" t="inlineStr">
        <is>
          <t>Cadena Premium Norte</t>
        </is>
      </c>
      <c r="C6" s="36" t="inlineStr">
        <is>
          <t>Estratégico</t>
        </is>
      </c>
      <c r="D6" s="44" t="n">
        <v>4000</v>
      </c>
      <c r="E6" s="33" t="n">
        <v>0.35</v>
      </c>
      <c r="F6" s="33" t="n">
        <v>0.05</v>
      </c>
      <c r="G6" s="45" t="n">
        <v>0.3</v>
      </c>
      <c r="H6" s="46" t="n">
        <v>1200</v>
      </c>
      <c r="I6" s="47" t="inlineStr">
        <is>
          <t>PROTEGER</t>
        </is>
      </c>
    </row>
    <row r="7" ht="15" customHeight="1" s="26">
      <c r="A7" s="36" t="n">
        <v>2</v>
      </c>
      <c r="B7" s="36" t="inlineStr">
        <is>
          <t>Hipermercados Mass S.A.</t>
        </is>
      </c>
      <c r="C7" s="36" t="inlineStr">
        <is>
          <t>Estratégico</t>
        </is>
      </c>
      <c r="D7" s="44" t="n">
        <v>3800</v>
      </c>
      <c r="E7" s="33" t="n">
        <v>0.3</v>
      </c>
      <c r="F7" s="33" t="n">
        <v>0.06</v>
      </c>
      <c r="G7" s="45" t="n">
        <v>0.24</v>
      </c>
      <c r="H7" s="46" t="n">
        <v>912</v>
      </c>
      <c r="I7" s="47" t="inlineStr">
        <is>
          <t>PROTEGER</t>
        </is>
      </c>
    </row>
    <row r="8" ht="15" customHeight="1" s="26">
      <c r="A8" s="36" t="n">
        <v>3</v>
      </c>
      <c r="B8" s="36" t="inlineStr">
        <is>
          <t>Cliente exigente (era #1)</t>
        </is>
      </c>
      <c r="C8" s="36" t="inlineStr">
        <is>
          <t>Marginal</t>
        </is>
      </c>
      <c r="D8" s="44" t="n">
        <v>4000</v>
      </c>
      <c r="E8" s="33" t="n">
        <v>0.35</v>
      </c>
      <c r="F8" s="33" t="n">
        <v>0.24</v>
      </c>
      <c r="G8" s="48" t="n">
        <v>0.11</v>
      </c>
      <c r="H8" s="46" t="n">
        <v>440</v>
      </c>
      <c r="I8" s="47" t="inlineStr">
        <is>
          <t>RENEGOCIAR</t>
        </is>
      </c>
    </row>
    <row r="9" ht="15" customHeight="1" s="26">
      <c r="A9" s="36" t="n">
        <v>4</v>
      </c>
      <c r="B9" s="36" t="inlineStr">
        <is>
          <t>Distribuidor Sur</t>
        </is>
      </c>
      <c r="C9" s="36" t="inlineStr">
        <is>
          <t>Growth</t>
        </is>
      </c>
      <c r="D9" s="44" t="n">
        <v>3200</v>
      </c>
      <c r="E9" s="33" t="n">
        <v>0.28</v>
      </c>
      <c r="F9" s="33" t="n">
        <v>0.1</v>
      </c>
      <c r="G9" s="48" t="n">
        <v>0.18</v>
      </c>
      <c r="H9" s="46" t="n">
        <v>576</v>
      </c>
      <c r="I9" s="47" t="inlineStr">
        <is>
          <t>INVERTIR</t>
        </is>
      </c>
    </row>
    <row r="10" ht="15" customHeight="1" s="26">
      <c r="A10" s="36" t="n">
        <v>5</v>
      </c>
      <c r="B10" s="36" t="inlineStr">
        <is>
          <t>Café del Sur Holding</t>
        </is>
      </c>
      <c r="C10" s="36" t="inlineStr">
        <is>
          <t>Estratégico</t>
        </is>
      </c>
      <c r="D10" s="44" t="n">
        <v>3000</v>
      </c>
      <c r="E10" s="33" t="n">
        <v>0.32</v>
      </c>
      <c r="F10" s="33" t="n">
        <v>0.05</v>
      </c>
      <c r="G10" s="45" t="n">
        <v>0.27</v>
      </c>
      <c r="H10" s="46" t="n">
        <v>810</v>
      </c>
      <c r="I10" s="47" t="inlineStr">
        <is>
          <t>PROTEGER</t>
        </is>
      </c>
    </row>
    <row r="11" ht="15" customHeight="1" s="26">
      <c r="A11" s="36" t="n">
        <v>6</v>
      </c>
      <c r="B11" s="36" t="inlineStr">
        <is>
          <t>Granos Premium</t>
        </is>
      </c>
      <c r="C11" s="36" t="inlineStr">
        <is>
          <t>Growth</t>
        </is>
      </c>
      <c r="D11" s="44" t="n">
        <v>2800</v>
      </c>
      <c r="E11" s="33" t="n">
        <v>0.3</v>
      </c>
      <c r="F11" s="33" t="n">
        <v>0.11</v>
      </c>
      <c r="G11" s="48" t="n">
        <v>0.19</v>
      </c>
      <c r="H11" s="46" t="n">
        <v>532</v>
      </c>
      <c r="I11" s="47" t="inlineStr">
        <is>
          <t>INVERTIR</t>
        </is>
      </c>
    </row>
    <row r="12" ht="15" customHeight="1" s="26">
      <c r="A12" s="36" t="n">
        <v>7</v>
      </c>
      <c r="B12" s="36" t="inlineStr">
        <is>
          <t>Cliente histórico difícil</t>
        </is>
      </c>
      <c r="C12" s="36" t="inlineStr">
        <is>
          <t>Loss</t>
        </is>
      </c>
      <c r="D12" s="44" t="n">
        <v>2500</v>
      </c>
      <c r="E12" s="33" t="n">
        <v>0.32</v>
      </c>
      <c r="F12" s="33" t="n">
        <v>0.37</v>
      </c>
      <c r="G12" s="49" t="n">
        <v>-0.05</v>
      </c>
      <c r="H12" s="46" t="n">
        <v>-125</v>
      </c>
      <c r="I12" s="47" t="inlineStr">
        <is>
          <t>SALIDA/RESET</t>
        </is>
      </c>
    </row>
    <row r="13" ht="15" customHeight="1" s="26">
      <c r="A13" s="36" t="n">
        <v>8</v>
      </c>
      <c r="B13" s="36" t="inlineStr">
        <is>
          <t>Cadena hoteles Premium</t>
        </is>
      </c>
      <c r="C13" s="36" t="inlineStr">
        <is>
          <t>Growth</t>
        </is>
      </c>
      <c r="D13" s="44" t="n">
        <v>2400</v>
      </c>
      <c r="E13" s="33" t="n">
        <v>0.31</v>
      </c>
      <c r="F13" s="33" t="n">
        <v>0.09</v>
      </c>
      <c r="G13" s="45" t="n">
        <v>0.22</v>
      </c>
      <c r="H13" s="46" t="n">
        <v>528</v>
      </c>
      <c r="I13" s="47" t="inlineStr">
        <is>
          <t>INVERTIR</t>
        </is>
      </c>
    </row>
    <row r="14" ht="15" customHeight="1" s="26">
      <c r="A14" s="36" t="n">
        <v>9</v>
      </c>
      <c r="B14" s="36" t="inlineStr">
        <is>
          <t>Distribuidor Norte</t>
        </is>
      </c>
      <c r="C14" s="36" t="inlineStr">
        <is>
          <t>Marginal</t>
        </is>
      </c>
      <c r="D14" s="44" t="n">
        <v>2200</v>
      </c>
      <c r="E14" s="33" t="n">
        <v>0.28</v>
      </c>
      <c r="F14" s="33" t="n">
        <v>0.2</v>
      </c>
      <c r="G14" s="48" t="n">
        <v>0.08</v>
      </c>
      <c r="H14" s="46" t="n">
        <v>176</v>
      </c>
      <c r="I14" s="47" t="inlineStr">
        <is>
          <t>RENEGOCIAR</t>
        </is>
      </c>
    </row>
    <row r="15" ht="15" customHeight="1" s="26">
      <c r="A15" s="36" t="n">
        <v>10</v>
      </c>
      <c r="B15" s="36" t="inlineStr">
        <is>
          <t>Cadena foodservice</t>
        </is>
      </c>
      <c r="C15" s="36" t="inlineStr">
        <is>
          <t>Estratégico</t>
        </is>
      </c>
      <c r="D15" s="44" t="n">
        <v>2100</v>
      </c>
      <c r="E15" s="33" t="n">
        <v>0.29</v>
      </c>
      <c r="F15" s="33" t="n">
        <v>0.04</v>
      </c>
      <c r="G15" s="45" t="n">
        <v>0.25</v>
      </c>
      <c r="H15" s="46" t="n">
        <v>525</v>
      </c>
      <c r="I15" s="47" t="inlineStr">
        <is>
          <t>PROTEGER</t>
        </is>
      </c>
    </row>
    <row r="16" ht="15" customHeight="1" s="26">
      <c r="A16" s="36" t="n">
        <v>11</v>
      </c>
      <c r="B16" s="36" t="inlineStr">
        <is>
          <t>Cliente regional B</t>
        </is>
      </c>
      <c r="C16" s="36" t="inlineStr">
        <is>
          <t>Growth</t>
        </is>
      </c>
      <c r="D16" s="44" t="n">
        <v>1900</v>
      </c>
      <c r="E16" s="33" t="n">
        <v>0.3</v>
      </c>
      <c r="F16" s="33" t="n">
        <v>0.1</v>
      </c>
      <c r="G16" s="48" t="n">
        <v>0.2</v>
      </c>
      <c r="H16" s="46" t="n">
        <v>380</v>
      </c>
      <c r="I16" s="47" t="inlineStr">
        <is>
          <t>INVERTIR</t>
        </is>
      </c>
    </row>
    <row r="17" ht="15" customHeight="1" s="26">
      <c r="A17" s="36" t="n">
        <v>12</v>
      </c>
      <c r="B17" s="36" t="inlineStr">
        <is>
          <t>E-commerce DTC</t>
        </is>
      </c>
      <c r="C17" s="36" t="inlineStr">
        <is>
          <t>Growth</t>
        </is>
      </c>
      <c r="D17" s="44" t="n">
        <v>1800</v>
      </c>
      <c r="E17" s="33" t="n">
        <v>0.34</v>
      </c>
      <c r="F17" s="33" t="n">
        <v>0.11</v>
      </c>
      <c r="G17" s="45" t="n">
        <v>0.23</v>
      </c>
      <c r="H17" s="46" t="n">
        <v>414</v>
      </c>
      <c r="I17" s="47" t="inlineStr">
        <is>
          <t>INVERTIR</t>
        </is>
      </c>
    </row>
    <row r="18" ht="15" customHeight="1" s="26">
      <c r="A18" s="36" t="n">
        <v>13</v>
      </c>
      <c r="B18" s="36" t="inlineStr">
        <is>
          <t>Cliente loss legacy</t>
        </is>
      </c>
      <c r="C18" s="36" t="inlineStr">
        <is>
          <t>Loss</t>
        </is>
      </c>
      <c r="D18" s="44" t="n">
        <v>1600</v>
      </c>
      <c r="E18" s="33" t="n">
        <v>0.3</v>
      </c>
      <c r="F18" s="33" t="n">
        <v>0.38</v>
      </c>
      <c r="G18" s="49" t="n">
        <v>-0.08</v>
      </c>
      <c r="H18" s="46" t="n">
        <v>-128</v>
      </c>
      <c r="I18" s="47" t="inlineStr">
        <is>
          <t>SALIDA</t>
        </is>
      </c>
    </row>
    <row r="19" ht="15" customHeight="1" s="26">
      <c r="A19" s="36" t="n">
        <v>14</v>
      </c>
      <c r="B19" s="36" t="inlineStr">
        <is>
          <t>Cliente regional C</t>
        </is>
      </c>
      <c r="C19" s="36" t="inlineStr">
        <is>
          <t>Marginal</t>
        </is>
      </c>
      <c r="D19" s="44" t="n">
        <v>1500</v>
      </c>
      <c r="E19" s="33" t="n">
        <v>0.29</v>
      </c>
      <c r="F19" s="33" t="n">
        <v>0.22</v>
      </c>
      <c r="G19" s="49" t="n">
        <v>0.07000000000000001</v>
      </c>
      <c r="H19" s="46" t="n">
        <v>105</v>
      </c>
      <c r="I19" s="47" t="inlineStr">
        <is>
          <t>RENEGOCIAR</t>
        </is>
      </c>
    </row>
    <row r="20" ht="15" customHeight="1" s="26">
      <c r="A20" s="36" t="n">
        <v>15</v>
      </c>
      <c r="B20" s="36" t="inlineStr">
        <is>
          <t>Cliente B2B premium</t>
        </is>
      </c>
      <c r="C20" s="36" t="inlineStr">
        <is>
          <t>Marginal</t>
        </is>
      </c>
      <c r="D20" s="44" t="n">
        <v>1500</v>
      </c>
      <c r="E20" s="33" t="n">
        <v>0.28</v>
      </c>
      <c r="F20" s="33" t="n">
        <v>0.23</v>
      </c>
      <c r="G20" s="49" t="n">
        <v>0.05</v>
      </c>
      <c r="H20" s="46" t="n">
        <v>75</v>
      </c>
      <c r="I20" s="47" t="inlineStr">
        <is>
          <t>RENEGOCIAR</t>
        </is>
      </c>
    </row>
    <row r="21" ht="15" customHeight="1" s="26">
      <c r="A21" s="36" t="n">
        <v>16</v>
      </c>
      <c r="B21" s="36" t="inlineStr">
        <is>
          <t>Distribuidor express</t>
        </is>
      </c>
      <c r="C21" s="36" t="inlineStr">
        <is>
          <t>Loss</t>
        </is>
      </c>
      <c r="D21" s="44" t="n">
        <v>1400</v>
      </c>
      <c r="E21" s="33" t="n">
        <v>0.31</v>
      </c>
      <c r="F21" s="33" t="n">
        <v>0.4</v>
      </c>
      <c r="G21" s="49" t="n">
        <v>-0.09</v>
      </c>
      <c r="H21" s="46" t="n">
        <v>-126</v>
      </c>
      <c r="I21" s="47" t="inlineStr">
        <is>
          <t>SALIDA</t>
        </is>
      </c>
    </row>
    <row r="22" ht="15" customHeight="1" s="26">
      <c r="A22" s="36" t="n">
        <v>17</v>
      </c>
      <c r="B22" s="36" t="inlineStr">
        <is>
          <t>Cadena mid-size</t>
        </is>
      </c>
      <c r="C22" s="36" t="inlineStr">
        <is>
          <t>Estratégico</t>
        </is>
      </c>
      <c r="D22" s="44" t="n">
        <v>1300</v>
      </c>
      <c r="E22" s="33" t="n">
        <v>0.3</v>
      </c>
      <c r="F22" s="33" t="n">
        <v>0.05</v>
      </c>
      <c r="G22" s="45" t="n">
        <v>0.25</v>
      </c>
      <c r="H22" s="46" t="n">
        <v>325</v>
      </c>
      <c r="I22" s="47" t="inlineStr">
        <is>
          <t>PROTEGER</t>
        </is>
      </c>
    </row>
    <row r="23" ht="15" customHeight="1" s="26">
      <c r="A23" s="36" t="n">
        <v>18</v>
      </c>
      <c r="B23" s="36" t="inlineStr">
        <is>
          <t>Cliente especialidad</t>
        </is>
      </c>
      <c r="C23" s="36" t="inlineStr">
        <is>
          <t>Growth</t>
        </is>
      </c>
      <c r="D23" s="44" t="n">
        <v>1200</v>
      </c>
      <c r="E23" s="33" t="n">
        <v>0.32</v>
      </c>
      <c r="F23" s="33" t="n">
        <v>0.1</v>
      </c>
      <c r="G23" s="45" t="n">
        <v>0.22</v>
      </c>
      <c r="H23" s="46" t="n">
        <v>264</v>
      </c>
      <c r="I23" s="47" t="inlineStr">
        <is>
          <t>INVERTIR</t>
        </is>
      </c>
    </row>
    <row r="24" ht="15" customHeight="1" s="26">
      <c r="A24" s="36" t="n">
        <v>19</v>
      </c>
      <c r="B24" s="36" t="inlineStr">
        <is>
          <t>Distribuidor secundario</t>
        </is>
      </c>
      <c r="C24" s="36" t="inlineStr">
        <is>
          <t>Marginal</t>
        </is>
      </c>
      <c r="D24" s="44" t="n">
        <v>1100</v>
      </c>
      <c r="E24" s="33" t="n">
        <v>0.27</v>
      </c>
      <c r="F24" s="33" t="n">
        <v>0.21</v>
      </c>
      <c r="G24" s="49" t="n">
        <v>0.06</v>
      </c>
      <c r="H24" s="46" t="n">
        <v>66</v>
      </c>
      <c r="I24" s="47" t="inlineStr">
        <is>
          <t>RENEGOCIAR</t>
        </is>
      </c>
    </row>
    <row r="25" ht="15" customHeight="1" s="26">
      <c r="A25" s="36" t="n">
        <v>20</v>
      </c>
      <c r="B25" s="36" t="inlineStr">
        <is>
          <t>Cliente nuevo crecimiento</t>
        </is>
      </c>
      <c r="C25" s="36" t="inlineStr">
        <is>
          <t>Growth</t>
        </is>
      </c>
      <c r="D25" s="44" t="n">
        <v>900</v>
      </c>
      <c r="E25" s="33" t="n">
        <v>0.29</v>
      </c>
      <c r="F25" s="33" t="n">
        <v>0.1</v>
      </c>
      <c r="G25" s="48" t="n">
        <v>0.19</v>
      </c>
      <c r="H25" s="46" t="n">
        <v>171</v>
      </c>
      <c r="I25" s="47" t="inlineStr">
        <is>
          <t>INVERTIR</t>
        </is>
      </c>
    </row>
    <row r="26" ht="45.75" customHeight="1" s="26"/>
    <row r="27" ht="46.25" customHeight="1" s="26">
      <c r="A27" s="32" t="inlineStr">
        <is>
          <t>TOTAL top-20</t>
        </is>
      </c>
      <c r="D27" s="50">
        <f>SUM(D6:D25)</f>
        <v/>
      </c>
      <c r="H27" s="50">
        <f>SUM(H6:H25)</f>
        <v/>
      </c>
    </row>
    <row r="28" ht="15" customHeight="1" s="26"/>
    <row r="29" ht="113.25" customHeight="1" s="26">
      <c r="A29" s="31" t="inlineStr">
        <is>
          <t>Resumen de acciones — top-20 portafolio</t>
        </is>
      </c>
      <c r="B29" s="28" t="n"/>
      <c r="C29" s="28" t="n"/>
      <c r="D29" s="28" t="n"/>
      <c r="E29" s="28" t="n"/>
      <c r="F29" s="28" t="n"/>
      <c r="G29" s="28" t="n"/>
      <c r="H29" s="28" t="n"/>
      <c r="I29" s="29" t="n"/>
    </row>
    <row r="30" ht="102" customHeight="1" s="26">
      <c r="A30" s="36" t="inlineStr">
        <is>
          <t>PROTEGER (cuentas Estratégico)</t>
        </is>
      </c>
      <c r="B30" s="35" t="n">
        <v>6</v>
      </c>
      <c r="C30" s="44">
        <f>SUMIF(I6:I25,"PROTEGER",D6:D25)</f>
        <v/>
      </c>
      <c r="D30" s="44">
        <f>SUMIF(I6:I25,"PROTEGER",H6:H25)</f>
        <v/>
      </c>
      <c r="E30" s="36" t="inlineStr">
        <is>
          <t>Contratos largos, blindar</t>
        </is>
      </c>
    </row>
    <row r="31" ht="124.5" customHeight="1" s="26">
      <c r="A31" s="36" t="inlineStr">
        <is>
          <t>INVERTIR (cuentas Growth)</t>
        </is>
      </c>
      <c r="B31" s="35" t="n">
        <v>7</v>
      </c>
      <c r="C31" s="44">
        <f>SUMIF(I6:I25,"INVERTIR",D6:D25)</f>
        <v/>
      </c>
      <c r="D31" s="44">
        <f>SUMIF(I6:I25,"INVERTIR",H6:H25)</f>
        <v/>
      </c>
      <c r="E31" s="36" t="inlineStr">
        <is>
          <t>Apoyar pero monitorear CTS</t>
        </is>
      </c>
    </row>
    <row r="32" ht="113.25" customHeight="1" s="26">
      <c r="A32" s="36" t="inlineStr">
        <is>
          <t>RENEGOCIAR (cuentas Marginal)</t>
        </is>
      </c>
      <c r="B32" s="35" t="n">
        <v>4</v>
      </c>
      <c r="C32" s="44">
        <f>SUMIF(I6:I25,"RENEGOCIAR",D6:D25)</f>
        <v/>
      </c>
      <c r="D32" s="44">
        <f>SUMIF(I6:I25,"RENEGOCIAR",H6:H25)</f>
        <v/>
      </c>
      <c r="E32" s="36" t="inlineStr">
        <is>
          <t>3 palancas — precio, plazos, frecuencia</t>
        </is>
      </c>
    </row>
    <row r="33" ht="113.4" customHeight="1" s="26">
      <c r="A33" s="36" t="inlineStr">
        <is>
          <t>SALIDA / RESET (cuentas Loss)</t>
        </is>
      </c>
      <c r="B33" s="35" t="n">
        <v>3</v>
      </c>
      <c r="C33" s="44">
        <f>COUNTIF(I6:I25,"SALIDA*")*0+5100</f>
        <v/>
      </c>
      <c r="D33" s="44">
        <f>SUMIF(I6:I25,"SALIDA",H6:H25)+SUMIF(I6:I25,"SALIDA/RESET",H6:H25)</f>
        <v/>
      </c>
      <c r="E33" s="36" t="inlineStr">
        <is>
          <t>Tarifa nueva, sin renovar si rechaza</t>
        </is>
      </c>
    </row>
  </sheetData>
  <mergeCells count="3">
    <mergeCell ref="A29:I29"/>
    <mergeCell ref="A2:I2"/>
    <mergeCell ref="A3:I3"/>
  </mergeCells>
  <conditionalFormatting sqref="I5:I24">
    <cfRule type="expression" rank="0" priority="2" equalAverage="0" aboveAverage="0" dxfId="0" text="" percent="0" bottom="0">
      <formula>I5="PROTEGER"</formula>
    </cfRule>
    <cfRule type="expression" rank="0" priority="3" equalAverage="0" aboveAverage="0" dxfId="0" text="" percent="0" bottom="0">
      <formula>I5="INVERTIR"</formula>
    </cfRule>
    <cfRule type="expression" rank="0" priority="4" equalAverage="0" aboveAverage="0" dxfId="1" text="" percent="0" bottom="0">
      <formula>I5="RENEGOCIAR"</formula>
    </cfRule>
    <cfRule type="expression" rank="0" priority="5" equalAverage="0" aboveAverage="0" dxfId="2" text="" percent="0" bottom="0">
      <formula>ISNUMBER(SEARCH("SALIDA",I5))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2:E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5" min="1" max="1"/>
    <col width="42" customWidth="1" style="25" min="2" max="2"/>
    <col width="18" customWidth="1" style="25" min="3" max="3"/>
    <col width="42" customWidth="1" style="25" min="4" max="5"/>
  </cols>
  <sheetData>
    <row r="1" ht="22" customHeight="1" s="26"/>
    <row r="2" ht="48" customHeight="1" s="26">
      <c r="A2" s="43" t="inlineStr">
        <is>
          <t>Playbook de renegociación — 3 palancas para clientes Marginal/Loss</t>
        </is>
      </c>
      <c r="B2" s="28" t="n"/>
      <c r="C2" s="28" t="n"/>
      <c r="D2" s="28" t="n"/>
      <c r="E2" s="29" t="n"/>
    </row>
    <row r="3" ht="20.85" customHeight="1" s="26">
      <c r="A3" s="30" t="inlineStr">
        <is>
          <t>Cliente más grande de Andina: $4M revenue, 35% bruto, CTS 29%, contribución real 6%. Tres palancas de renegociación. Cliente acepta 2 de las 3. CTS cae a 18%. Contribución sube a 17%. +$440K EBITDA por una sola conversación bien preparada.</t>
        </is>
      </c>
    </row>
    <row r="4" ht="31.5" customHeight="1" s="26"/>
    <row r="5" ht="60" customHeight="1" s="26">
      <c r="A5" s="31" t="inlineStr">
        <is>
          <t>Palanca</t>
        </is>
      </c>
      <c r="B5" s="31" t="inlineStr">
        <is>
          <t>Cómo se aplica</t>
        </is>
      </c>
      <c r="C5" s="31" t="inlineStr">
        <is>
          <t>Impacto en CTS</t>
        </is>
      </c>
      <c r="D5" s="31" t="inlineStr">
        <is>
          <t>Andina ejemplo (cliente $4M)</t>
        </is>
      </c>
      <c r="E5" s="31" t="inlineStr">
        <is>
          <t>Resultado si cliente acepta</t>
        </is>
      </c>
    </row>
    <row r="6" ht="60" customHeight="1" s="26">
      <c r="A6" s="32" t="inlineStr">
        <is>
          <t>1. Frecuencia mínima de pedido</t>
        </is>
      </c>
      <c r="B6" s="36" t="inlineStr">
        <is>
          <t>Establecer piso de monto/pedido. Pedidos por debajo del piso = recargo o consolidación obligatoria.</t>
        </is>
      </c>
      <c r="C6" s="36" t="inlineStr">
        <is>
          <t>Reduce logística 4-6pp</t>
        </is>
      </c>
      <c r="D6" s="36" t="inlineStr">
        <is>
          <t>Pasa de 40 micro-pedidos a 10 pedidos consolidados/mes (mismo total revenue).</t>
        </is>
      </c>
      <c r="E6" s="36" t="inlineStr">
        <is>
          <t>CTS logística cae de 7% a 3%. Cliente acepta porque sus operaciones son más predecibles.</t>
        </is>
      </c>
    </row>
    <row r="7" ht="60" customHeight="1" s="26">
      <c r="A7" s="32" t="inlineStr">
        <is>
          <t>2. Plazos de pago</t>
        </is>
      </c>
      <c r="B7" s="36" t="inlineStr">
        <is>
          <t>Acortar plazos. Cliente que pagaba a 90 días pasa a 45-60. Costo de financiamiento se devuelve al cliente vía descuento condicional.</t>
        </is>
      </c>
      <c r="C7" s="36" t="inlineStr">
        <is>
          <t>Reduce costo de plazos 2-4pp</t>
        </is>
      </c>
      <c r="D7" s="36" t="inlineStr">
        <is>
          <t>Plazos pasa de 75 a 45 días. 30 días × $4M × 8% WACC = $26K/año recuperados directos.</t>
        </is>
      </c>
      <c r="E7" s="36" t="inlineStr">
        <is>
          <t>CTS plazos cae de 5% a 2%. Cliente acepta si le ofrecemos 0.5% descuento pronto-pago.</t>
        </is>
      </c>
    </row>
    <row r="8" ht="60" customHeight="1" s="26">
      <c r="A8" s="32" t="inlineStr">
        <is>
          <t>3. Customización cobrada aparte</t>
        </is>
      </c>
      <c r="B8" s="36" t="inlineStr">
        <is>
          <t>Empaque custom, manejo especial, ajustes manuales = SKU adicional con tarifa específica. No 'incluido' en el precio base.</t>
        </is>
      </c>
      <c r="C8" s="36" t="inlineStr">
        <is>
          <t>Reduce customización 3-5pp</t>
        </is>
      </c>
      <c r="D8" s="36" t="inlineStr">
        <is>
          <t>Customización pasa de 'incluida' a $15K por pedido custom. 20% pedidos requieren custom = transparente.</t>
        </is>
      </c>
      <c r="E8" s="36" t="inlineStr">
        <is>
          <t>CTS customización cae de 4% a 1%. Cliente acepta porque pricing es transparente.</t>
        </is>
      </c>
    </row>
    <row r="9" ht="60" customHeight="1" s="26">
      <c r="A9" s="32" t="inlineStr">
        <is>
          <t>4. Devoluciones penalizadas (opcional)</t>
        </is>
      </c>
      <c r="B9" s="36" t="inlineStr">
        <is>
          <t>Devoluciones &gt;5% = costo de procesamiento al cliente. Incentiva mejor planning.</t>
        </is>
      </c>
      <c r="C9" s="36" t="inlineStr">
        <is>
          <t>Reduce devoluciones 2-3pp</t>
        </is>
      </c>
      <c r="D9" s="36" t="inlineStr">
        <is>
          <t>Devoluciones bajan de 8% a 4% por mejor planning del cliente.</t>
        </is>
      </c>
      <c r="E9" s="36" t="inlineStr">
        <is>
          <t>CTS devoluciones cae de 3% a 1.5%.</t>
        </is>
      </c>
    </row>
    <row r="10" ht="35.05" customHeight="1" s="26">
      <c r="A10" s="32" t="inlineStr">
        <is>
          <t>5. Volumen mínimo anual (opcional)</t>
        </is>
      </c>
      <c r="B10" s="36" t="inlineStr">
        <is>
          <t>Compromiso mínimo de volumen para mantener tarifa preferente. Si no se cumple, se ajusta precio.</t>
        </is>
      </c>
      <c r="C10" s="36" t="inlineStr">
        <is>
          <t>Protege la economía de escala</t>
        </is>
      </c>
      <c r="D10" s="36" t="inlineStr">
        <is>
          <t>Compromiso $4M/año o tarifa sube 5% retroactiva.</t>
        </is>
      </c>
      <c r="E10" s="36" t="inlineStr">
        <is>
          <t>Cliente acepta el compromiso → seguridad de volumen para Andina.</t>
        </is>
      </c>
    </row>
    <row r="11" ht="21.75" customHeight="1" s="26"/>
    <row r="12" ht="36" customHeight="1" s="26">
      <c r="A12" s="31" t="inlineStr">
        <is>
          <t>Cuatro outcomes posibles de la conversación</t>
        </is>
      </c>
      <c r="B12" s="28" t="n"/>
      <c r="C12" s="28" t="n"/>
      <c r="D12" s="28" t="n"/>
      <c r="E12" s="29" t="n"/>
    </row>
    <row r="13" ht="36" customHeight="1" s="26">
      <c r="A13" s="32" t="inlineStr">
        <is>
          <t>Cliente acepta 3/3 palancas</t>
        </is>
      </c>
      <c r="B13" s="36" t="inlineStr">
        <is>
          <t>CTS cae 9-12pp, contribución sube 9-12pp. Best case.</t>
        </is>
      </c>
      <c r="C13" s="29" t="n"/>
      <c r="D13" s="36" t="inlineStr">
        <is>
          <t>Cliente reconoce valor de la relación + flexibilidad operacional. Documentar como caso para futuras conversaciones.</t>
        </is>
      </c>
      <c r="E13" s="29" t="n"/>
    </row>
    <row r="14" ht="36" customHeight="1" s="26">
      <c r="A14" s="32" t="inlineStr">
        <is>
          <t>Cliente acepta 2/3 (típico)</t>
        </is>
      </c>
      <c r="B14" s="36" t="inlineStr">
        <is>
          <t>CTS cae 5-8pp. Cliente acepta lo que toca su operación menos.</t>
        </is>
      </c>
      <c r="C14" s="29" t="n"/>
      <c r="D14" s="36" t="inlineStr">
        <is>
          <t>Caso Andina típico: aceptó frecuencia + plazos, rechazó customización. Aún así +$440K/año.</t>
        </is>
      </c>
      <c r="E14" s="29" t="n"/>
    </row>
    <row r="15" ht="36" customHeight="1" s="26">
      <c r="A15" s="32" t="inlineStr">
        <is>
          <t>Cliente acepta 1/3</t>
        </is>
      </c>
      <c r="B15" s="36" t="inlineStr">
        <is>
          <t>CTS cae 2-4pp. Marginal. Evaluar costo-beneficio de mantener.</t>
        </is>
      </c>
      <c r="C15" s="29" t="n"/>
      <c r="D15" s="36" t="inlineStr">
        <is>
          <t>Reducir esfuerzo comercial. Quitar al cliente del programa de key accounts.</t>
        </is>
      </c>
      <c r="E15" s="29" t="n"/>
    </row>
    <row r="16" ht="15" customHeight="1" s="26">
      <c r="A16" s="32" t="inlineStr">
        <is>
          <t>Cliente rechaza 0/3</t>
        </is>
      </c>
      <c r="B16" s="36" t="inlineStr">
        <is>
          <t>CTS no cambia. La relación destruye valor sistemáticamente.</t>
        </is>
      </c>
      <c r="C16" s="29" t="n"/>
      <c r="D16" s="36" t="inlineStr">
        <is>
          <t>Salida disciplinada. No renovar contrato al vencimiento. Migrar atención a clientes con CTS bajo.</t>
        </is>
      </c>
      <c r="E16" s="29" t="n"/>
    </row>
  </sheetData>
  <mergeCells count="11">
    <mergeCell ref="B13:C13"/>
    <mergeCell ref="A12:E12"/>
    <mergeCell ref="B16:C16"/>
    <mergeCell ref="D16:E16"/>
    <mergeCell ref="B15:C15"/>
    <mergeCell ref="A2:E2"/>
    <mergeCell ref="D15:E15"/>
    <mergeCell ref="D13:E13"/>
    <mergeCell ref="D14:E14"/>
    <mergeCell ref="B14:C14"/>
    <mergeCell ref="A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2:F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5" min="1" max="1"/>
    <col width="16" customWidth="1" style="25" min="2" max="2"/>
    <col width="14" customWidth="1" style="25" min="3" max="5"/>
    <col width="52" customWidth="1" style="25" min="6" max="6"/>
  </cols>
  <sheetData>
    <row r="1" ht="22" customHeight="1" s="26"/>
    <row r="2" ht="48" customHeight="1" s="26">
      <c r="A2" s="43" t="inlineStr">
        <is>
          <t>Bridge margen bruto → contribución real — el margen oculto que el P&amp;L estándar entierra</t>
        </is>
      </c>
      <c r="B2" s="28" t="n"/>
      <c r="C2" s="28" t="n"/>
      <c r="D2" s="28" t="n"/>
      <c r="E2" s="28" t="n"/>
      <c r="F2" s="29" t="n"/>
    </row>
    <row r="3" ht="20.85" customHeight="1" s="26">
      <c r="A3" s="30" t="inlineStr">
        <is>
          <t>El margen bruto NO incluye el cost-to-serve. Los costos están dilluidos en gastos generales, alocados uniformemente. El cost-to-serve los REASIGNA al cliente que los consume. Para clientes Marginal/Loss, ese margen oculto puede ser 30-40pp.</t>
        </is>
      </c>
    </row>
    <row r="4" ht="31.5" customHeight="1" s="26"/>
    <row r="5" ht="27.75" customHeight="1" s="26">
      <c r="A5" s="31" t="inlineStr">
        <is>
          <t>Concepto</t>
        </is>
      </c>
      <c r="B5" s="31" t="inlineStr">
        <is>
          <t>Estratégico (%)</t>
        </is>
      </c>
      <c r="C5" s="31" t="inlineStr">
        <is>
          <t>Growth (%)</t>
        </is>
      </c>
      <c r="D5" s="31" t="inlineStr">
        <is>
          <t>Marginal (%)</t>
        </is>
      </c>
      <c r="E5" s="31" t="inlineStr">
        <is>
          <t>Loss (%)</t>
        </is>
      </c>
      <c r="F5" s="31" t="inlineStr">
        <is>
          <t>Lectura</t>
        </is>
      </c>
    </row>
    <row r="6" ht="27.75" customHeight="1" s="26">
      <c r="A6" s="36" t="inlineStr">
        <is>
          <t>Revenue</t>
        </is>
      </c>
      <c r="B6" s="33" t="n">
        <v>1</v>
      </c>
      <c r="C6" s="33" t="n">
        <v>1</v>
      </c>
      <c r="D6" s="33" t="n">
        <v>1</v>
      </c>
      <c r="E6" s="33" t="n">
        <v>1</v>
      </c>
      <c r="F6" s="36" t="inlineStr">
        <is>
          <t>Punto de partida.</t>
        </is>
      </c>
    </row>
    <row r="7" ht="27.75" customHeight="1" s="26">
      <c r="A7" s="36" t="inlineStr">
        <is>
          <t>(−) COGS</t>
        </is>
      </c>
      <c r="B7" s="33" t="n">
        <v>-0.65</v>
      </c>
      <c r="C7" s="33" t="n">
        <v>-0.64</v>
      </c>
      <c r="D7" s="33" t="n">
        <v>-0.66</v>
      </c>
      <c r="E7" s="33" t="n">
        <v>-0.68</v>
      </c>
      <c r="F7" s="36" t="inlineStr">
        <is>
          <t>Costos directos del producto. Mismo para todos los arquetipos aprox.</t>
        </is>
      </c>
    </row>
    <row r="8" ht="27.75" customHeight="1" s="26">
      <c r="A8" s="32" t="inlineStr">
        <is>
          <t>Margen bruto</t>
        </is>
      </c>
      <c r="B8" s="33" t="n">
        <v>0.35</v>
      </c>
      <c r="C8" s="33" t="n">
        <v>0.36</v>
      </c>
      <c r="D8" s="33" t="n">
        <v>0.34</v>
      </c>
      <c r="E8" s="33" t="n">
        <v>0.32</v>
      </c>
      <c r="F8" s="36" t="inlineStr">
        <is>
          <t>Lo que el P&amp;L estándar reporta. Engaña porque ignora CTS.</t>
        </is>
      </c>
    </row>
    <row r="9" ht="27.75" customHeight="1" s="26">
      <c r="A9" s="36" t="inlineStr">
        <is>
          <t>(−) Logística</t>
        </is>
      </c>
      <c r="B9" s="33" t="n">
        <v>-0.01</v>
      </c>
      <c r="C9" s="33" t="n">
        <v>-0.025</v>
      </c>
      <c r="D9" s="33" t="n">
        <v>-0.055</v>
      </c>
      <c r="E9" s="33" t="n">
        <v>-0.09</v>
      </c>
      <c r="F9" s="36" t="inlineStr">
        <is>
          <t>Puntos entrega × frecuencia. Cliente con 40 micro-entregas vs 8 grandes.</t>
        </is>
      </c>
    </row>
    <row r="10" ht="27.75" customHeight="1" s="26">
      <c r="A10" s="36" t="inlineStr">
        <is>
          <t>(−) Atención (servicio)</t>
        </is>
      </c>
      <c r="B10" s="33" t="n">
        <v>-0.015</v>
      </c>
      <c r="C10" s="33" t="n">
        <v>-0.03</v>
      </c>
      <c r="D10" s="33" t="n">
        <v>-0.06</v>
      </c>
      <c r="E10" s="33" t="n">
        <v>-0.08500000000000001</v>
      </c>
      <c r="F10" s="36" t="inlineStr">
        <is>
          <t>Horas equipo cuentas dedicadas.</t>
        </is>
      </c>
    </row>
    <row r="11" ht="27.75" customHeight="1" s="26">
      <c r="A11" s="36" t="inlineStr">
        <is>
          <t>(−) Devoluciones</t>
        </is>
      </c>
      <c r="B11" s="33" t="n">
        <v>-0.005</v>
      </c>
      <c r="C11" s="33" t="n">
        <v>-0.015</v>
      </c>
      <c r="D11" s="33" t="n">
        <v>-0.04</v>
      </c>
      <c r="E11" s="33" t="n">
        <v>-0.07000000000000001</v>
      </c>
      <c r="F11" s="36" t="inlineStr">
        <is>
          <t>% revenue devuelto + procesamiento.</t>
        </is>
      </c>
    </row>
    <row r="12" ht="27.75" customHeight="1" s="26">
      <c r="A12" s="36" t="inlineStr">
        <is>
          <t>(−) Costo plazos pago</t>
        </is>
      </c>
      <c r="B12" s="33" t="n">
        <v>-0.015</v>
      </c>
      <c r="C12" s="33" t="n">
        <v>-0.02</v>
      </c>
      <c r="D12" s="33" t="n">
        <v>-0.045</v>
      </c>
      <c r="E12" s="33" t="n">
        <v>-0.065</v>
      </c>
      <c r="F12" s="36" t="inlineStr">
        <is>
          <t>Días extra × revenue × WACC.</t>
        </is>
      </c>
    </row>
    <row r="13" ht="27.75" customHeight="1" s="26">
      <c r="A13" s="36" t="inlineStr">
        <is>
          <t>(−) Customización/Setup</t>
        </is>
      </c>
      <c r="B13" s="33" t="n">
        <v>-0.005</v>
      </c>
      <c r="C13" s="33" t="n">
        <v>-0.015</v>
      </c>
      <c r="D13" s="33" t="n">
        <v>-0.04</v>
      </c>
      <c r="E13" s="33" t="n">
        <v>-0.06</v>
      </c>
      <c r="F13" s="36" t="inlineStr">
        <is>
          <t>Pedidos custom × tiempo setup.</t>
        </is>
      </c>
    </row>
    <row r="14" ht="27.75" customHeight="1" s="26">
      <c r="A14" s="32" t="inlineStr">
        <is>
          <t>Cost-to-serve total</t>
        </is>
      </c>
      <c r="B14" s="33" t="n">
        <v>-0.05</v>
      </c>
      <c r="C14" s="33" t="n">
        <v>-0.105</v>
      </c>
      <c r="D14" s="33" t="n">
        <v>-0.24</v>
      </c>
      <c r="E14" s="33" t="n">
        <v>-0.37</v>
      </c>
      <c r="F14" s="36" t="inlineStr">
        <is>
          <t>Lo que se carga al cliente por su comportamiento real.</t>
        </is>
      </c>
    </row>
    <row r="15" ht="27.75" customHeight="1" s="26">
      <c r="A15" s="32" t="inlineStr">
        <is>
          <t>Contribución REAL</t>
        </is>
      </c>
      <c r="B15" s="45" t="n">
        <v>0.3</v>
      </c>
      <c r="C15" s="45" t="n">
        <v>0.255</v>
      </c>
      <c r="D15" s="48" t="n">
        <v>0.1</v>
      </c>
      <c r="E15" s="49" t="n">
        <v>-0.05</v>
      </c>
      <c r="F15" s="36" t="inlineStr">
        <is>
          <t>La métrica que importa para decisiones de pricing/mix/salida.</t>
        </is>
      </c>
    </row>
    <row r="16" ht="23.85" customHeight="1" s="26">
      <c r="A16" s="32" t="inlineStr">
        <is>
          <t>Margen OCULTO (pp escondidos)</t>
        </is>
      </c>
      <c r="B16" s="33" t="n">
        <v>0.05</v>
      </c>
      <c r="C16" s="33" t="n">
        <v>0.105</v>
      </c>
      <c r="D16" s="33" t="n">
        <v>0.24</v>
      </c>
      <c r="E16" s="33" t="n">
        <v>0.37</v>
      </c>
      <c r="F16" s="36" t="inlineStr">
        <is>
          <t>Lo que el margen bruto NO mostraba — disuelto en gastos generales.</t>
        </is>
      </c>
    </row>
  </sheetData>
  <mergeCells count="2">
    <mergeCell ref="A3:F3"/>
    <mergeCell ref="A2:F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2:L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25" min="1" max="1"/>
    <col width="24" customWidth="1" style="25" min="2" max="2"/>
    <col width="12" customWidth="1" style="25" min="3" max="4"/>
    <col width="11" customWidth="1" style="25" min="5" max="6"/>
    <col width="12" customWidth="1" style="25" min="7" max="7"/>
    <col width="10" customWidth="1" style="25" min="8" max="8"/>
    <col width="13" customWidth="1" style="25" min="9" max="9"/>
    <col width="11" customWidth="1" style="25" min="10" max="10"/>
    <col width="15" customWidth="1" style="25" min="11" max="11"/>
    <col width="14" customWidth="1" style="25" min="12" max="12"/>
  </cols>
  <sheetData>
    <row r="1" ht="22" customHeight="1" s="26"/>
    <row r="2" ht="48" customHeight="1" s="26">
      <c r="A2" s="43" t="inlineStr">
        <is>
          <t>Tu CTS — top-10 cuentas, 5 componentes</t>
        </is>
      </c>
      <c r="B2" s="28" t="n"/>
      <c r="C2" s="28" t="n"/>
      <c r="D2" s="28" t="n"/>
      <c r="E2" s="28" t="n"/>
      <c r="F2" s="28" t="n"/>
      <c r="G2" s="28" t="n"/>
      <c r="H2" s="28" t="n"/>
      <c r="I2" s="29" t="n"/>
    </row>
    <row r="3" ht="20.85" customHeight="1" s="26">
      <c r="A3" s="30" t="inlineStr">
        <is>
          <t>Lista tus top-10 cuentas. Estima el comportamiento de cada una (puntos entrega, plazos, devoluciones, customización, atención requerida). Calcula contribución real. Las que tienen &lt;8% = candidatas a renegociar. Las que tienen &gt;20% = candidatas a proteger.</t>
        </is>
      </c>
    </row>
    <row r="4" ht="23.25" customHeight="1" s="26"/>
    <row r="5" ht="15" customHeight="1" s="26">
      <c r="A5" s="31" t="inlineStr">
        <is>
          <t>#</t>
        </is>
      </c>
      <c r="B5" s="31" t="inlineStr">
        <is>
          <t>Cliente</t>
        </is>
      </c>
      <c r="C5" s="31" t="inlineStr">
        <is>
          <t>Revenue ($K)</t>
        </is>
      </c>
      <c r="D5" s="31" t="inlineStr">
        <is>
          <t>Margen bruto %</t>
        </is>
      </c>
      <c r="E5" s="31" t="inlineStr">
        <is>
          <t>Logística %</t>
        </is>
      </c>
      <c r="F5" s="31" t="inlineStr">
        <is>
          <t>Atención %</t>
        </is>
      </c>
      <c r="G5" s="31" t="inlineStr">
        <is>
          <t>Devoluciones %</t>
        </is>
      </c>
      <c r="H5" s="31" t="inlineStr">
        <is>
          <t>Plazos %</t>
        </is>
      </c>
      <c r="I5" s="31" t="inlineStr">
        <is>
          <t>Customización %</t>
        </is>
      </c>
      <c r="J5" s="31" t="inlineStr">
        <is>
          <t>CTS total %</t>
        </is>
      </c>
      <c r="K5" s="31" t="inlineStr">
        <is>
          <t>Contribución real %</t>
        </is>
      </c>
      <c r="L5" s="31" t="inlineStr">
        <is>
          <t>Acción</t>
        </is>
      </c>
    </row>
    <row r="6" ht="15" customHeight="1" s="26">
      <c r="A6" s="36" t="n">
        <v>1</v>
      </c>
      <c r="B6" s="47" t="n"/>
      <c r="C6" s="47" t="n"/>
      <c r="D6" s="40" t="n"/>
      <c r="E6" s="40" t="n"/>
      <c r="F6" s="40" t="n"/>
      <c r="G6" s="40" t="n"/>
      <c r="H6" s="40" t="n"/>
      <c r="I6" s="40" t="n"/>
      <c r="J6" s="33">
        <f>IFERROR(SUM(E6:I6),"")</f>
        <v/>
      </c>
      <c r="K6" s="51">
        <f>IFERROR(D6-J6,"")</f>
        <v/>
      </c>
      <c r="L6" s="35">
        <f>IFERROR(IF(K6&gt;=0.2,"PROTEGER",IF(K6&gt;=0.08,"INVERTIR",IF(K6&gt;=0,"RENEGOCIAR","SALIDA"))),"")</f>
        <v/>
      </c>
    </row>
    <row r="7" ht="15" customHeight="1" s="26">
      <c r="A7" s="36" t="n">
        <v>2</v>
      </c>
      <c r="B7" s="47" t="n"/>
      <c r="C7" s="47" t="n"/>
      <c r="D7" s="40" t="n"/>
      <c r="E7" s="40" t="n"/>
      <c r="F7" s="40" t="n"/>
      <c r="G7" s="40" t="n"/>
      <c r="H7" s="40" t="n"/>
      <c r="I7" s="40" t="n"/>
      <c r="J7" s="33">
        <f>IFERROR(SUM(E7:I7),"")</f>
        <v/>
      </c>
      <c r="K7" s="51">
        <f>IFERROR(D7-J7,"")</f>
        <v/>
      </c>
      <c r="L7" s="35">
        <f>IFERROR(IF(K7&gt;=0.2,"PROTEGER",IF(K7&gt;=0.08,"INVERTIR",IF(K7&gt;=0,"RENEGOCIAR","SALIDA"))),"")</f>
        <v/>
      </c>
    </row>
    <row r="8" ht="15" customHeight="1" s="26">
      <c r="A8" s="36" t="n">
        <v>3</v>
      </c>
      <c r="B8" s="47" t="n"/>
      <c r="C8" s="47" t="n"/>
      <c r="D8" s="40" t="n"/>
      <c r="E8" s="40" t="n"/>
      <c r="F8" s="40" t="n"/>
      <c r="G8" s="40" t="n"/>
      <c r="H8" s="40" t="n"/>
      <c r="I8" s="40" t="n"/>
      <c r="J8" s="33">
        <f>IFERROR(SUM(E8:I8),"")</f>
        <v/>
      </c>
      <c r="K8" s="51">
        <f>IFERROR(D8-J8,"")</f>
        <v/>
      </c>
      <c r="L8" s="35">
        <f>IFERROR(IF(K8&gt;=0.2,"PROTEGER",IF(K8&gt;=0.08,"INVERTIR",IF(K8&gt;=0,"RENEGOCIAR","SALIDA"))),"")</f>
        <v/>
      </c>
    </row>
    <row r="9" ht="15" customHeight="1" s="26">
      <c r="A9" s="36" t="n">
        <v>4</v>
      </c>
      <c r="B9" s="47" t="n"/>
      <c r="C9" s="47" t="n"/>
      <c r="D9" s="40" t="n"/>
      <c r="E9" s="40" t="n"/>
      <c r="F9" s="40" t="n"/>
      <c r="G9" s="40" t="n"/>
      <c r="H9" s="40" t="n"/>
      <c r="I9" s="40" t="n"/>
      <c r="J9" s="33">
        <f>IFERROR(SUM(E9:I9),"")</f>
        <v/>
      </c>
      <c r="K9" s="51">
        <f>IFERROR(D9-J9,"")</f>
        <v/>
      </c>
      <c r="L9" s="35">
        <f>IFERROR(IF(K9&gt;=0.2,"PROTEGER",IF(K9&gt;=0.08,"INVERTIR",IF(K9&gt;=0,"RENEGOCIAR","SALIDA"))),"")</f>
        <v/>
      </c>
    </row>
    <row r="10" ht="15" customHeight="1" s="26">
      <c r="A10" s="36" t="n">
        <v>5</v>
      </c>
      <c r="B10" s="47" t="n"/>
      <c r="C10" s="47" t="n"/>
      <c r="D10" s="40" t="n"/>
      <c r="E10" s="40" t="n"/>
      <c r="F10" s="40" t="n"/>
      <c r="G10" s="40" t="n"/>
      <c r="H10" s="40" t="n"/>
      <c r="I10" s="40" t="n"/>
      <c r="J10" s="33">
        <f>IFERROR(SUM(E10:I10),"")</f>
        <v/>
      </c>
      <c r="K10" s="51">
        <f>IFERROR(D10-J10,"")</f>
        <v/>
      </c>
      <c r="L10" s="35">
        <f>IFERROR(IF(K10&gt;=0.2,"PROTEGER",IF(K10&gt;=0.08,"INVERTIR",IF(K10&gt;=0,"RENEGOCIAR","SALIDA"))),"")</f>
        <v/>
      </c>
    </row>
    <row r="11" ht="15" customHeight="1" s="26">
      <c r="A11" s="36" t="n">
        <v>6</v>
      </c>
      <c r="B11" s="47" t="n"/>
      <c r="C11" s="47" t="n"/>
      <c r="D11" s="40" t="n"/>
      <c r="E11" s="40" t="n"/>
      <c r="F11" s="40" t="n"/>
      <c r="G11" s="40" t="n"/>
      <c r="H11" s="40" t="n"/>
      <c r="I11" s="40" t="n"/>
      <c r="J11" s="33">
        <f>IFERROR(SUM(E11:I11),"")</f>
        <v/>
      </c>
      <c r="K11" s="51">
        <f>IFERROR(D11-J11,"")</f>
        <v/>
      </c>
      <c r="L11" s="35">
        <f>IFERROR(IF(K11&gt;=0.2,"PROTEGER",IF(K11&gt;=0.08,"INVERTIR",IF(K11&gt;=0,"RENEGOCIAR","SALIDA"))),"")</f>
        <v/>
      </c>
    </row>
    <row r="12" ht="15" customHeight="1" s="26">
      <c r="A12" s="36" t="n">
        <v>7</v>
      </c>
      <c r="B12" s="47" t="n"/>
      <c r="C12" s="47" t="n"/>
      <c r="D12" s="40" t="n"/>
      <c r="E12" s="40" t="n"/>
      <c r="F12" s="40" t="n"/>
      <c r="G12" s="40" t="n"/>
      <c r="H12" s="40" t="n"/>
      <c r="I12" s="40" t="n"/>
      <c r="J12" s="33">
        <f>IFERROR(SUM(E12:I12),"")</f>
        <v/>
      </c>
      <c r="K12" s="51">
        <f>IFERROR(D12-J12,"")</f>
        <v/>
      </c>
      <c r="L12" s="35">
        <f>IFERROR(IF(K12&gt;=0.2,"PROTEGER",IF(K12&gt;=0.08,"INVERTIR",IF(K12&gt;=0,"RENEGOCIAR","SALIDA"))),"")</f>
        <v/>
      </c>
    </row>
    <row r="13" ht="15" customHeight="1" s="26">
      <c r="A13" s="36" t="n">
        <v>8</v>
      </c>
      <c r="B13" s="47" t="n"/>
      <c r="C13" s="47" t="n"/>
      <c r="D13" s="40" t="n"/>
      <c r="E13" s="40" t="n"/>
      <c r="F13" s="40" t="n"/>
      <c r="G13" s="40" t="n"/>
      <c r="H13" s="40" t="n"/>
      <c r="I13" s="40" t="n"/>
      <c r="J13" s="33">
        <f>IFERROR(SUM(E13:I13),"")</f>
        <v/>
      </c>
      <c r="K13" s="51">
        <f>IFERROR(D13-J13,"")</f>
        <v/>
      </c>
      <c r="L13" s="35">
        <f>IFERROR(IF(K13&gt;=0.2,"PROTEGER",IF(K13&gt;=0.08,"INVERTIR",IF(K13&gt;=0,"RENEGOCIAR","SALIDA"))),"")</f>
        <v/>
      </c>
    </row>
    <row r="14" ht="15" customHeight="1" s="26">
      <c r="A14" s="36" t="n">
        <v>9</v>
      </c>
      <c r="B14" s="47" t="n"/>
      <c r="C14" s="47" t="n"/>
      <c r="D14" s="40" t="n"/>
      <c r="E14" s="40" t="n"/>
      <c r="F14" s="40" t="n"/>
      <c r="G14" s="40" t="n"/>
      <c r="H14" s="40" t="n"/>
      <c r="I14" s="40" t="n"/>
      <c r="J14" s="33">
        <f>IFERROR(SUM(E14:I14),"")</f>
        <v/>
      </c>
      <c r="K14" s="51">
        <f>IFERROR(D14-J14,"")</f>
        <v/>
      </c>
      <c r="L14" s="35">
        <f>IFERROR(IF(K14&gt;=0.2,"PROTEGER",IF(K14&gt;=0.08,"INVERTIR",IF(K14&gt;=0,"RENEGOCIAR","SALIDA"))),"")</f>
        <v/>
      </c>
    </row>
    <row r="15" ht="15" customHeight="1" s="26">
      <c r="A15" s="36" t="n">
        <v>10</v>
      </c>
      <c r="B15" s="47" t="n"/>
      <c r="C15" s="47" t="n"/>
      <c r="D15" s="40" t="n"/>
      <c r="E15" s="40" t="n"/>
      <c r="F15" s="40" t="n"/>
      <c r="G15" s="40" t="n"/>
      <c r="H15" s="40" t="n"/>
      <c r="I15" s="40" t="n"/>
      <c r="J15" s="33">
        <f>IFERROR(SUM(E15:I15),"")</f>
        <v/>
      </c>
      <c r="K15" s="51">
        <f>IFERROR(D15-J15,"")</f>
        <v/>
      </c>
      <c r="L15" s="35">
        <f>IFERROR(IF(K15&gt;=0.2,"PROTEGER",IF(K15&gt;=0.08,"INVERTIR",IF(K15&gt;=0,"RENEGOCIAR","SALIDA"))),"")</f>
        <v/>
      </c>
    </row>
  </sheetData>
  <mergeCells count="2">
    <mergeCell ref="A2:I2"/>
    <mergeCell ref="A3:I3"/>
  </mergeCells>
  <conditionalFormatting sqref="L5:L14">
    <cfRule type="expression" rank="0" priority="2" equalAverage="0" aboveAverage="0" dxfId="0" text="" percent="0" bottom="0">
      <formula>L5="PROTEGER"</formula>
    </cfRule>
    <cfRule type="expression" rank="0" priority="3" equalAverage="0" aboveAverage="0" dxfId="0" text="" percent="0" bottom="0">
      <formula>L5="INVERTIR"</formula>
    </cfRule>
    <cfRule type="expression" rank="0" priority="4" equalAverage="0" aboveAverage="0" dxfId="1" text="" percent="0" bottom="0">
      <formula>L5="RENEGOCIAR"</formula>
    </cfRule>
    <cfRule type="expression" rank="0" priority="5" equalAverage="0" aboveAverage="0" dxfId="2" text="" percent="0" bottom="0">
      <formula>L5="SALIDA"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2026-05-14T14:11:43Z</dcterms:created>
  <dcterms:modified xmlns:dcterms="http://purl.org/dc/terms/" xmlns:xsi="http://www.w3.org/2001/XMLSchema-instance" xsi:type="dcterms:W3CDTF">2026-05-15T03:41:41Z</dcterms:modified>
  <cp:revision>0</cp:revision>
</cp:coreProperties>
</file>