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lendario AOP" sheetId="1" state="visible" r:id="rId1"/>
    <sheet xmlns:r="http://schemas.openxmlformats.org/officeDocument/2006/relationships" name="Cuellos de botella" sheetId="2" state="visible" r:id="rId2"/>
    <sheet xmlns:r="http://schemas.openxmlformats.org/officeDocument/2006/relationships" name="AOP financiero mensual" sheetId="3" state="visible" r:id="rId3"/>
    <sheet xmlns:r="http://schemas.openxmlformats.org/officeDocument/2006/relationships" name="Comité arbitraje" sheetId="4" state="visible" r:id="rId4"/>
    <sheet xmlns:r="http://schemas.openxmlformats.org/officeDocument/2006/relationships" name="RACI AOP" sheetId="5" state="visible" r:id="rId5"/>
    <sheet xmlns:r="http://schemas.openxmlformats.org/officeDocument/2006/relationships" name="Tu calendario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\$#,##0.0"/>
    <numFmt numFmtId="165" formatCode="#,##0.0"/>
    <numFmt numFmtId="166" formatCode="\$#,##0.00"/>
    <numFmt numFmtId="167" formatCode="\$#,##0.0;[RED]&quot;($&quot;#,##0.0\)"/>
    <numFmt numFmtId="168" formatCode="0.0%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FFFFFF"/>
      <sz val="11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0A2540"/>
      <sz val="13"/>
    </font>
    <font>
      <name val="Calibri"/>
      <charset val="1"/>
      <family val="0"/>
      <b val="1"/>
      <color rgb="FF0A2540"/>
      <sz val="12"/>
    </font>
    <font>
      <name val="Arial"/>
      <charset val="1"/>
      <family val="0"/>
      <b val="1"/>
      <color rgb="FFA32D2D"/>
      <sz val="10"/>
    </font>
    <font>
      <name val="Arial"/>
      <charset val="1"/>
      <family val="0"/>
      <color rgb="FF374151"/>
      <sz val="10"/>
    </font>
    <font>
      <name val="Arial"/>
      <charset val="1"/>
      <family val="0"/>
      <color rgb="FF3B6D11"/>
      <sz val="10"/>
    </font>
  </fonts>
  <fills count="8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FFFFF"/>
        <bgColor rgb="FFFAF6F0"/>
      </patternFill>
    </fill>
    <fill>
      <patternFill patternType="solid">
        <fgColor rgb="FFF2F2F2"/>
        <bgColor rgb="FFFAF6F0"/>
      </patternFill>
    </fill>
    <fill>
      <patternFill patternType="solid">
        <fgColor rgb="FFFFF4D6"/>
        <bgColor rgb="FFFAF6F0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8" fillId="2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general" vertical="bottom"/>
    </xf>
    <xf numFmtId="0" fontId="7" fillId="6" borderId="1" applyAlignment="1" pivotButton="0" quotePrefix="0" xfId="0">
      <alignment horizontal="center" vertical="bottom"/>
    </xf>
    <xf numFmtId="0" fontId="9" fillId="2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center" vertical="bottom"/>
    </xf>
    <xf numFmtId="0" fontId="11" fillId="6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0" fontId="6" fillId="6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5" fontId="6" fillId="6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167" fontId="7" fillId="6" borderId="1" applyAlignment="1" pivotButton="0" quotePrefix="0" xfId="0">
      <alignment horizontal="right" vertical="center" wrapText="1"/>
    </xf>
    <xf numFmtId="167" fontId="6" fillId="6" borderId="1" applyAlignment="1" pivotButton="0" quotePrefix="0" xfId="0">
      <alignment horizontal="right" vertical="center" wrapText="1"/>
    </xf>
    <xf numFmtId="168" fontId="7" fillId="6" borderId="1" applyAlignment="1" pivotButton="0" quotePrefix="0" xfId="0">
      <alignment horizontal="right" vertical="center" wrapText="1"/>
    </xf>
    <xf numFmtId="168" fontId="6" fillId="6" borderId="1" applyAlignment="1" pivotButton="0" quotePrefix="0" xfId="0">
      <alignment horizontal="right" vertical="center" wrapText="1"/>
    </xf>
    <xf numFmtId="3" fontId="7" fillId="6" borderId="1" applyAlignment="1" pivotButton="0" quotePrefix="0" xfId="0">
      <alignment horizontal="right" vertical="center" wrapText="1"/>
    </xf>
    <xf numFmtId="3" fontId="6" fillId="6" borderId="1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center" vertical="bottom"/>
    </xf>
    <xf numFmtId="0" fontId="6" fillId="3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8" fillId="2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general" vertical="bottom"/>
    </xf>
    <xf numFmtId="0" fontId="7" fillId="6" borderId="1" applyAlignment="1" pivotButton="0" quotePrefix="0" xfId="0">
      <alignment horizontal="center" vertical="bottom"/>
    </xf>
    <xf numFmtId="0" fontId="9" fillId="2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center" vertical="bottom"/>
    </xf>
    <xf numFmtId="0" fontId="11" fillId="6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0" fontId="6" fillId="6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5" fontId="6" fillId="6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167" fontId="7" fillId="6" borderId="1" applyAlignment="1" pivotButton="0" quotePrefix="0" xfId="0">
      <alignment horizontal="right" vertical="center" wrapText="1"/>
    </xf>
    <xf numFmtId="167" fontId="6" fillId="6" borderId="1" applyAlignment="1" pivotButton="0" quotePrefix="0" xfId="0">
      <alignment horizontal="right" vertical="center" wrapText="1"/>
    </xf>
    <xf numFmtId="168" fontId="7" fillId="6" borderId="1" applyAlignment="1" pivotButton="0" quotePrefix="0" xfId="0">
      <alignment horizontal="right" vertical="center" wrapText="1"/>
    </xf>
    <xf numFmtId="168" fontId="6" fillId="6" borderId="1" applyAlignment="1" pivotButton="0" quotePrefix="0" xfId="0">
      <alignment horizontal="right" vertical="center" wrapText="1"/>
    </xf>
    <xf numFmtId="3" fontId="7" fillId="6" borderId="1" applyAlignment="1" pivotButton="0" quotePrefix="0" xfId="0">
      <alignment horizontal="right" vertical="center" wrapText="1"/>
    </xf>
    <xf numFmtId="3" fontId="6" fillId="6" borderId="1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center" vertical="bottom"/>
    </xf>
    <xf numFmtId="0" fontId="6" fillId="3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E8F4E8"/>
        </patternFill>
      </fill>
    </dxf>
    <dxf>
      <fill>
        <patternFill>
          <bgColor rgb="FFFFF4D6"/>
        </patternFill>
      </fill>
    </dxf>
    <dxf>
      <fill>
        <patternFill>
          <bgColor rgb="FFFBE3E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A32D2D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pa/modules/2.2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L1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8" customWidth="1" style="33" min="1" max="1"/>
    <col width="8" customWidth="1" style="33" min="2" max="11"/>
    <col width="22" customWidth="1" style="33" min="12" max="12"/>
  </cols>
  <sheetData>
    <row r="1" ht="22" customHeight="1" s="34"/>
    <row r="2" ht="48" customHeight="1" s="34">
      <c r="A2" s="35" t="inlineStr">
        <is>
          <t>deabaco · Andina · AOP FY2026 · calendario disciplinado · Módulo 2.2</t>
        </is>
      </c>
      <c r="B2" s="36" t="n"/>
      <c r="C2" s="36" t="n"/>
      <c r="D2" s="36" t="n"/>
      <c r="E2" s="36" t="n"/>
      <c r="F2" s="36" t="n"/>
      <c r="G2" s="36" t="n"/>
      <c r="H2" s="36" t="n"/>
      <c r="I2" s="36" t="n"/>
      <c r="J2" s="37" t="n"/>
    </row>
    <row r="3" ht="20.85" customHeight="1" s="34">
      <c r="A3" s="38" t="inlineStr">
        <is>
          <t>Calendario limpio: 8-10 semanas mid-julio a noviembre. AOP aprobado y publicado ANTES del 1 de enero. Top-down y bottom-up corren EN PARALELO desde julio, convergen en arbitraje, hacen lock en noviembre. Sin paralelización, el AOP se estira a 20 semanas.</t>
        </is>
      </c>
    </row>
    <row r="4" ht="27.75" customHeight="1" s="34"/>
    <row r="5" ht="25.5" customHeight="1" s="34">
      <c r="A5" s="39" t="inlineStr">
        <is>
          <t>Actividad / Track</t>
        </is>
      </c>
      <c r="B5" s="39" t="inlineStr">
        <is>
          <t>Sem 1</t>
        </is>
      </c>
      <c r="C5" s="39" t="inlineStr">
        <is>
          <t>Sem 2</t>
        </is>
      </c>
      <c r="D5" s="39" t="inlineStr">
        <is>
          <t>Sem 3</t>
        </is>
      </c>
      <c r="E5" s="39" t="inlineStr">
        <is>
          <t>Sem 4</t>
        </is>
      </c>
      <c r="F5" s="39" t="inlineStr">
        <is>
          <t>Sem 5</t>
        </is>
      </c>
      <c r="G5" s="39" t="inlineStr">
        <is>
          <t>Sem 6</t>
        </is>
      </c>
      <c r="H5" s="39" t="inlineStr">
        <is>
          <t>Sem 7</t>
        </is>
      </c>
      <c r="I5" s="39" t="inlineStr">
        <is>
          <t>Sem 8</t>
        </is>
      </c>
      <c r="J5" s="39" t="inlineStr">
        <is>
          <t>Sem 9</t>
        </is>
      </c>
      <c r="K5" s="39" t="inlineStr">
        <is>
          <t>Sem 10</t>
        </is>
      </c>
      <c r="L5" s="39" t="inlineStr">
        <is>
          <t>Owner</t>
        </is>
      </c>
    </row>
    <row r="6" ht="25.5" customHeight="1" s="34">
      <c r="A6" s="40" t="inlineStr">
        <is>
          <t>TOP-DOWN — Postura estratégica directorio</t>
        </is>
      </c>
      <c r="B6" s="41" t="inlineStr">
        <is>
          <t>X</t>
        </is>
      </c>
      <c r="C6" s="41" t="inlineStr">
        <is>
          <t>X</t>
        </is>
      </c>
      <c r="D6" s="42" t="n"/>
      <c r="E6" s="42" t="n"/>
      <c r="F6" s="42" t="n"/>
      <c r="G6" s="42" t="n"/>
      <c r="H6" s="42" t="n"/>
      <c r="I6" s="42" t="n"/>
      <c r="J6" s="42" t="n"/>
      <c r="K6" s="42" t="n"/>
      <c r="L6" s="40" t="inlineStr">
        <is>
          <t>CEO + Directorio</t>
        </is>
      </c>
    </row>
    <row r="7" ht="25.5" customHeight="1" s="34">
      <c r="A7" s="40" t="inlineStr">
        <is>
          <t>TOP-DOWN — CFO traduce a targets financieros</t>
        </is>
      </c>
      <c r="B7" s="42" t="n"/>
      <c r="C7" s="41" t="inlineStr">
        <is>
          <t>X</t>
        </is>
      </c>
      <c r="D7" s="41" t="inlineStr">
        <is>
          <t>X</t>
        </is>
      </c>
      <c r="E7" s="42" t="n"/>
      <c r="F7" s="42" t="n"/>
      <c r="G7" s="42" t="n"/>
      <c r="H7" s="42" t="n"/>
      <c r="I7" s="42" t="n"/>
      <c r="J7" s="42" t="n"/>
      <c r="K7" s="42" t="n"/>
      <c r="L7" s="40" t="inlineStr">
        <is>
          <t>CFO</t>
        </is>
      </c>
    </row>
    <row r="8" ht="25.5" customHeight="1" s="34">
      <c r="A8" s="40" t="inlineStr">
        <is>
          <t>TOP-DOWN — Targets comunicados a líderes</t>
        </is>
      </c>
      <c r="B8" s="42" t="n"/>
      <c r="C8" s="42" t="n"/>
      <c r="D8" s="41" t="inlineStr">
        <is>
          <t>X</t>
        </is>
      </c>
      <c r="E8" s="42" t="n"/>
      <c r="F8" s="42" t="n"/>
      <c r="G8" s="42" t="n"/>
      <c r="H8" s="42" t="n"/>
      <c r="I8" s="42" t="n"/>
      <c r="J8" s="42" t="n"/>
      <c r="K8" s="42" t="n"/>
      <c r="L8" s="40" t="inlineStr">
        <is>
          <t>CFO + COO</t>
        </is>
      </c>
    </row>
    <row r="9" ht="25.5" customHeight="1" s="34">
      <c r="A9" s="40" t="inlineStr">
        <is>
          <t>BOTTOM-UP — FP&amp;A publica template único</t>
        </is>
      </c>
      <c r="B9" s="42" t="n"/>
      <c r="C9" s="42" t="n"/>
      <c r="D9" s="41" t="inlineStr">
        <is>
          <t>X</t>
        </is>
      </c>
      <c r="E9" s="42" t="n"/>
      <c r="F9" s="42" t="n"/>
      <c r="G9" s="42" t="n"/>
      <c r="H9" s="42" t="n"/>
      <c r="I9" s="42" t="n"/>
      <c r="J9" s="42" t="n"/>
      <c r="K9" s="42" t="n"/>
      <c r="L9" s="40" t="inlineStr">
        <is>
          <t>FP&amp;A</t>
        </is>
      </c>
    </row>
    <row r="10" ht="25.5" customHeight="1" s="34">
      <c r="A10" s="40" t="inlineStr">
        <is>
          <t>BOTTOM-UP — Líderes construyen sus planes</t>
        </is>
      </c>
      <c r="B10" s="42" t="n"/>
      <c r="C10" s="42" t="n"/>
      <c r="D10" s="42" t="n"/>
      <c r="E10" s="41" t="inlineStr">
        <is>
          <t>X</t>
        </is>
      </c>
      <c r="F10" s="41" t="inlineStr">
        <is>
          <t>X</t>
        </is>
      </c>
      <c r="G10" s="41" t="inlineStr">
        <is>
          <t>X</t>
        </is>
      </c>
      <c r="H10" s="42" t="n"/>
      <c r="I10" s="42" t="n"/>
      <c r="J10" s="42" t="n"/>
      <c r="K10" s="42" t="n"/>
      <c r="L10" s="40" t="inlineStr">
        <is>
          <t>Líderes funcionales</t>
        </is>
      </c>
    </row>
    <row r="11" ht="25.5" customHeight="1" s="34">
      <c r="A11" s="40" t="inlineStr">
        <is>
          <t>BOTTOM-UP — Consolidación FP&amp;A</t>
        </is>
      </c>
      <c r="B11" s="42" t="n"/>
      <c r="C11" s="42" t="n"/>
      <c r="D11" s="42" t="n"/>
      <c r="E11" s="42" t="n"/>
      <c r="F11" s="42" t="n"/>
      <c r="G11" s="41" t="inlineStr">
        <is>
          <t>X</t>
        </is>
      </c>
      <c r="H11" s="41" t="inlineStr">
        <is>
          <t>X</t>
        </is>
      </c>
      <c r="I11" s="42" t="n"/>
      <c r="J11" s="42" t="n"/>
      <c r="K11" s="42" t="n"/>
      <c r="L11" s="40" t="inlineStr">
        <is>
          <t>FP&amp;A</t>
        </is>
      </c>
    </row>
    <row r="12" ht="25.5" customHeight="1" s="34">
      <c r="A12" s="40" t="inlineStr">
        <is>
          <t>ARBITRAJE — Comité (CEO+CFO+COO) resuelve gaps</t>
        </is>
      </c>
      <c r="B12" s="42" t="n"/>
      <c r="C12" s="42" t="n"/>
      <c r="D12" s="42" t="n"/>
      <c r="E12" s="42" t="n"/>
      <c r="F12" s="42" t="n"/>
      <c r="G12" s="42" t="n"/>
      <c r="H12" s="41" t="inlineStr">
        <is>
          <t>X</t>
        </is>
      </c>
      <c r="I12" s="41" t="inlineStr">
        <is>
          <t>X</t>
        </is>
      </c>
      <c r="J12" s="42" t="n"/>
      <c r="K12" s="42" t="n"/>
      <c r="L12" s="40" t="inlineStr">
        <is>
          <t>Comité arbitraje</t>
        </is>
      </c>
    </row>
    <row r="13" ht="25.5" customHeight="1" s="34">
      <c r="A13" s="40" t="inlineStr">
        <is>
          <t>LOCK — Versión final lista para directorio</t>
        </is>
      </c>
      <c r="B13" s="42" t="n"/>
      <c r="C13" s="42" t="n"/>
      <c r="D13" s="42" t="n"/>
      <c r="E13" s="42" t="n"/>
      <c r="F13" s="42" t="n"/>
      <c r="G13" s="42" t="n"/>
      <c r="H13" s="42" t="n"/>
      <c r="I13" s="42" t="n"/>
      <c r="J13" s="41" t="inlineStr">
        <is>
          <t>X</t>
        </is>
      </c>
      <c r="K13" s="42" t="n"/>
      <c r="L13" s="40" t="inlineStr">
        <is>
          <t>CFO</t>
        </is>
      </c>
    </row>
    <row r="14" ht="25.5" customHeight="1" s="34">
      <c r="A14" s="40" t="inlineStr">
        <is>
          <t>APROBACIÓN — Directorio aprueba AOP FY2026</t>
        </is>
      </c>
      <c r="B14" s="42" t="n"/>
      <c r="C14" s="42" t="n"/>
      <c r="D14" s="42" t="n"/>
      <c r="E14" s="42" t="n"/>
      <c r="F14" s="42" t="n"/>
      <c r="G14" s="42" t="n"/>
      <c r="H14" s="42" t="n"/>
      <c r="I14" s="42" t="n"/>
      <c r="J14" s="41" t="inlineStr">
        <is>
          <t>X</t>
        </is>
      </c>
      <c r="K14" s="42" t="n"/>
      <c r="L14" s="40" t="inlineStr">
        <is>
          <t>Directorio</t>
        </is>
      </c>
    </row>
    <row r="15" ht="15" customHeight="1" s="34">
      <c r="A15" s="40" t="inlineStr">
        <is>
          <t>COMUNICACIÓN — Líderes presentan a sus equipos</t>
        </is>
      </c>
      <c r="B15" s="42" t="n"/>
      <c r="C15" s="42" t="n"/>
      <c r="D15" s="42" t="n"/>
      <c r="E15" s="42" t="n"/>
      <c r="F15" s="42" t="n"/>
      <c r="G15" s="42" t="n"/>
      <c r="H15" s="42" t="n"/>
      <c r="I15" s="42" t="n"/>
      <c r="J15" s="42" t="n"/>
      <c r="K15" s="41" t="inlineStr">
        <is>
          <t>X</t>
        </is>
      </c>
      <c r="L15" s="40" t="inlineStr">
        <is>
          <t>Cada líder funcional</t>
        </is>
      </c>
    </row>
    <row r="16" ht="24" customHeight="1" s="34"/>
    <row r="17" ht="15" customHeight="1" s="34">
      <c r="A17" s="39" t="inlineStr">
        <is>
          <t>Fechas (Andina FY2026)</t>
        </is>
      </c>
      <c r="B17" s="43" t="inlineStr">
        <is>
          <t>14 Jul</t>
        </is>
      </c>
      <c r="C17" s="43" t="inlineStr">
        <is>
          <t>21 Jul</t>
        </is>
      </c>
      <c r="D17" s="43" t="inlineStr">
        <is>
          <t>28 Jul</t>
        </is>
      </c>
      <c r="E17" s="43" t="inlineStr">
        <is>
          <t>04 Ago</t>
        </is>
      </c>
      <c r="F17" s="43" t="inlineStr">
        <is>
          <t>11 Ago</t>
        </is>
      </c>
      <c r="G17" s="43" t="inlineStr">
        <is>
          <t>25 Ago</t>
        </is>
      </c>
      <c r="H17" s="43" t="inlineStr">
        <is>
          <t>08 Sep</t>
        </is>
      </c>
      <c r="I17" s="43" t="inlineStr">
        <is>
          <t>22 Sep</t>
        </is>
      </c>
      <c r="J17" s="43" t="inlineStr">
        <is>
          <t>13 Oct</t>
        </is>
      </c>
      <c r="K17" s="43" t="inlineStr">
        <is>
          <t>27 Oct</t>
        </is>
      </c>
    </row>
    <row r="18" ht="36" customHeight="1" s="34"/>
    <row r="19" ht="15" customHeight="1" s="34">
      <c r="A19" s="38" t="inlineStr">
        <is>
          <t>Regla: si pides 'más semanas' el problema NO es complejidad — es un cuello de botella sin resolver. Ver hoja 'Cuellos de botella'. Eliminar 1 bottleneck es 10x más eficaz que extender el calendario.</t>
        </is>
      </c>
    </row>
  </sheetData>
  <mergeCells count="3">
    <mergeCell ref="A19:L19"/>
    <mergeCell ref="A3:J3"/>
    <mergeCell ref="A2:J2"/>
  </mergeCells>
  <hyperlinks>
    <hyperlink xmlns:r="http://schemas.openxmlformats.org/officeDocument/2006/relationships" ref="A2" display="deabaco · Andina · AOP FY2026 · calendario disciplinado · Módulo 2.2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E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33" min="1" max="1"/>
    <col width="38" customWidth="1" style="33" min="2" max="2"/>
    <col width="50" customWidth="1" style="33" min="3" max="3"/>
    <col width="12" customWidth="1" style="33" min="4" max="4"/>
    <col width="18" customWidth="1" style="33" min="5" max="5"/>
  </cols>
  <sheetData>
    <row r="1" ht="22" customHeight="1" s="34"/>
    <row r="2" ht="48" customHeight="1" s="34">
      <c r="A2" s="44" t="inlineStr">
        <is>
          <t>5 cuellos de botella universales — apaga uno por uno</t>
        </is>
      </c>
      <c r="B2" s="36" t="n"/>
      <c r="C2" s="36" t="n"/>
      <c r="D2" s="36" t="n"/>
      <c r="E2" s="37" t="n"/>
    </row>
    <row r="3" ht="20.85" customHeight="1" s="34">
      <c r="A3" s="38" t="inlineStr">
        <is>
          <t>AOP base limpio = 8 semanas. Cada bottleneck activo añade semanas y/o rompe la convergencia. Empresas que cierran AOP en noviembre tienen los 5 resueltos. Empresas que lo cierran en febrero tienen 3+. La disciplina NO es complicada — es elegir resolverlos vs tolerarlos.</t>
        </is>
      </c>
    </row>
    <row r="4" ht="31.5" customHeight="1" s="34"/>
    <row r="5" ht="42" customHeight="1" s="34">
      <c r="A5" s="39" t="inlineStr">
        <is>
          <t>#</t>
        </is>
      </c>
      <c r="B5" s="39" t="inlineStr">
        <is>
          <t>Cuello de botella</t>
        </is>
      </c>
      <c r="C5" s="39" t="inlineStr">
        <is>
          <t>Cómo se arregla</t>
        </is>
      </c>
      <c r="D5" s="39" t="inlineStr">
        <is>
          <t>Semanas extra si activo</t>
        </is>
      </c>
      <c r="E5" s="39" t="inlineStr">
        <is>
          <t>Estado Andina</t>
        </is>
      </c>
    </row>
    <row r="6" ht="42" customHeight="1" s="34">
      <c r="A6" s="40" t="n">
        <v>1</v>
      </c>
      <c r="B6" s="40" t="inlineStr">
        <is>
          <t>Dirección top-down llega en octubre</t>
        </is>
      </c>
      <c r="C6" s="40" t="inlineStr">
        <is>
          <t>CEO + Directorio aprueban postura estratégica en julio, ANTES de empezar el calendario.</t>
        </is>
      </c>
      <c r="D6" s="43" t="n">
        <v>3</v>
      </c>
      <c r="E6" s="45" t="inlineStr">
        <is>
          <t>Resuelto</t>
        </is>
      </c>
    </row>
    <row r="7" ht="42" customHeight="1" s="34">
      <c r="A7" s="40" t="n">
        <v>2</v>
      </c>
      <c r="B7" s="40" t="inlineStr">
        <is>
          <t>Sin template estándar — cada función usa su formato</t>
        </is>
      </c>
      <c r="C7" s="40" t="inlineStr">
        <is>
          <t>FP&amp;A publica template único antes de fin de julio: ingresos, COGS, opex, headcount, capex por mes.</t>
        </is>
      </c>
      <c r="D7" s="43" t="n">
        <v>2</v>
      </c>
      <c r="E7" s="45" t="inlineStr">
        <is>
          <t>Resuelto</t>
        </is>
      </c>
    </row>
    <row r="8" ht="42" customHeight="1" s="34">
      <c r="A8" s="40" t="n">
        <v>3</v>
      </c>
      <c r="B8" s="40" t="inlineStr">
        <is>
          <t>Sin arbitraje formal cuando top-down ≠ bottom-up</t>
        </is>
      </c>
      <c r="C8" s="40" t="inlineStr">
        <is>
          <t>Comité de arbitraje (CEO + CFO + COO) con mandato de 2 semanas para resolver gaps. No más.</t>
        </is>
      </c>
      <c r="D8" s="43" t="n">
        <v>4</v>
      </c>
      <c r="E8" s="45" t="inlineStr">
        <is>
          <t>Resuelto</t>
        </is>
      </c>
    </row>
    <row r="9" ht="42" customHeight="1" s="34">
      <c r="A9" s="40" t="n">
        <v>4</v>
      </c>
      <c r="B9" s="40" t="inlineStr">
        <is>
          <t>Líderes funcionales entregan tarde o incompletos</t>
        </is>
      </c>
      <c r="C9" s="40" t="inlineStr">
        <is>
          <t>Deadlines duros con consecuencia: entrega tarde = usar año anterior + 5%. Fuerza accountability.</t>
        </is>
      </c>
      <c r="D9" s="43" t="n">
        <v>2</v>
      </c>
      <c r="E9" s="45" t="inlineStr">
        <is>
          <t>En implementación</t>
        </is>
      </c>
    </row>
    <row r="10" ht="23.85" customHeight="1" s="34">
      <c r="A10" s="40" t="n">
        <v>5</v>
      </c>
      <c r="B10" s="40" t="inlineStr">
        <is>
          <t>Demasiadas rondas de revisión (5+)</t>
        </is>
      </c>
      <c r="C10" s="40" t="inlineStr">
        <is>
          <t>Cap en 2 rondas: borrador bottom-up → arbitraje → final. Más es falla de proceso.</t>
        </is>
      </c>
      <c r="D10" s="43" t="n">
        <v>3</v>
      </c>
      <c r="E10" s="45" t="inlineStr">
        <is>
          <t>Resuelto</t>
        </is>
      </c>
    </row>
    <row r="11" ht="15" customHeight="1" s="34"/>
    <row r="12" ht="23.25" customHeight="1" s="34">
      <c r="A12" s="40" t="n"/>
      <c r="B12" s="40" t="inlineStr">
        <is>
          <t>AOP base limpio</t>
        </is>
      </c>
      <c r="C12" s="40" t="n"/>
      <c r="D12" s="43" t="n">
        <v>8</v>
      </c>
    </row>
    <row r="13" ht="15.75" customHeight="1" s="34">
      <c r="A13" s="40" t="n"/>
      <c r="B13" s="40" t="inlineStr">
        <is>
          <t>Semanas extra (suma de bottlenecks activos)</t>
        </is>
      </c>
      <c r="C13" s="40" t="n"/>
      <c r="D13" s="43">
        <f>SUMPRODUCT((E6:E10&lt;&gt;"Resuelto")*D6:D10)</f>
        <v/>
      </c>
    </row>
    <row r="14" ht="15" customHeight="1" s="34">
      <c r="A14" s="40" t="n"/>
      <c r="B14" s="46" t="inlineStr">
        <is>
          <t>Total calendario AOP (semanas)</t>
        </is>
      </c>
      <c r="C14" s="40" t="n"/>
      <c r="D14" s="47">
        <f>D12+D13</f>
        <v/>
      </c>
    </row>
    <row r="15" ht="15" customHeight="1" s="34">
      <c r="A15" s="40" t="n"/>
      <c r="B15" s="46" t="inlineStr">
        <is>
          <t>Lectura</t>
        </is>
      </c>
      <c r="C15" s="48">
        <f>IF(D14&lt;=10,"Limpio — AOP cierra antes del 1 de enero",IF(D14&lt;=16,"Típico — AOP cierra en enero","Lento — AOP cierra mid-Q1, ya es archivo"))</f>
        <v/>
      </c>
    </row>
  </sheetData>
  <mergeCells count="2">
    <mergeCell ref="A2:E2"/>
    <mergeCell ref="A3:E3"/>
  </mergeCells>
  <conditionalFormatting sqref="E5:E9">
    <cfRule type="expression" rank="0" priority="2" equalAverage="0" aboveAverage="0" dxfId="0" text="" percent="0" bottom="0">
      <formula>E5="Resuelto"</formula>
    </cfRule>
    <cfRule type="expression" rank="0" priority="3" equalAverage="0" aboveAverage="0" dxfId="1" text="" percent="0" bottom="0">
      <formula>E5="En implementación"</formula>
    </cfRule>
    <cfRule type="expression" rank="0" priority="4" equalAverage="0" aboveAverage="0" dxfId="2" text="" percent="0" bottom="0">
      <formula>E5="No resuelto"</formula>
    </cfRule>
  </conditionalFormatting>
  <conditionalFormatting sqref="C14">
    <cfRule type="expression" rank="0" priority="5" equalAverage="0" aboveAverage="0" dxfId="0" text="" percent="0" bottom="0">
      <formula>ISNUMBER(SEARCH("Limpio",C14))</formula>
    </cfRule>
    <cfRule type="expression" rank="0" priority="6" equalAverage="0" aboveAverage="0" dxfId="1" text="" percent="0" bottom="0">
      <formula>ISNUMBER(SEARCH("Típico",C14))</formula>
    </cfRule>
    <cfRule type="expression" rank="0" priority="7" equalAverage="0" aboveAverage="0" dxfId="2" text="" percent="0" bottom="0">
      <formula>ISNUMBER(SEARCH("Lento",C14))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P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33" min="1" max="1"/>
    <col width="9" customWidth="1" style="33" min="2" max="13"/>
    <col width="12" customWidth="1" style="33" min="14" max="14"/>
    <col width="9" customWidth="1" style="33" min="15" max="15"/>
    <col width="22" customWidth="1" style="33" min="16" max="16"/>
  </cols>
  <sheetData>
    <row r="1" ht="22" customHeight="1" s="34"/>
    <row r="2" ht="36" customHeight="1" s="34">
      <c r="A2" s="44" t="inlineStr">
        <is>
          <t>AOP financiero mensual — Andina FY2026 (Y1 del LRP)</t>
        </is>
      </c>
      <c r="B2" s="36" t="n"/>
      <c r="C2" s="36" t="n"/>
      <c r="D2" s="36" t="n"/>
      <c r="E2" s="36" t="n"/>
      <c r="F2" s="36" t="n"/>
      <c r="G2" s="36" t="n"/>
      <c r="H2" s="36" t="n"/>
      <c r="I2" s="36" t="n"/>
      <c r="J2" s="36" t="n"/>
      <c r="K2" s="36" t="n"/>
      <c r="L2" s="36" t="n"/>
      <c r="M2" s="36" t="n"/>
      <c r="N2" s="36" t="n"/>
      <c r="O2" s="37" t="n"/>
    </row>
    <row r="3" ht="15" customHeight="1" s="34">
      <c r="A3" s="38" t="inlineStr">
        <is>
          <t>AOP mensual con granularidad por línea funcional. Suma Y1 = $228M revenue (LRP Extender). Estacionalidad FMCG: Q1 24%, Q2 25%, Q3 24%, Q4 27%. Este es el formato único que FP&amp;A entrega a todos los líderes.</t>
        </is>
      </c>
    </row>
    <row r="4" ht="27.75" customHeight="1" s="34"/>
    <row r="5" ht="21.75" customHeight="1" s="34">
      <c r="A5" s="39" t="inlineStr">
        <is>
          <t>Línea</t>
        </is>
      </c>
      <c r="B5" s="39" t="inlineStr">
        <is>
          <t>Ene</t>
        </is>
      </c>
      <c r="C5" s="39" t="inlineStr">
        <is>
          <t>Feb</t>
        </is>
      </c>
      <c r="D5" s="39" t="inlineStr">
        <is>
          <t>Mar</t>
        </is>
      </c>
      <c r="E5" s="39" t="inlineStr">
        <is>
          <t>Abr</t>
        </is>
      </c>
      <c r="F5" s="39" t="inlineStr">
        <is>
          <t>May</t>
        </is>
      </c>
      <c r="G5" s="39" t="inlineStr">
        <is>
          <t>Jun</t>
        </is>
      </c>
      <c r="H5" s="39" t="inlineStr">
        <is>
          <t>Jul</t>
        </is>
      </c>
      <c r="I5" s="39" t="inlineStr">
        <is>
          <t>Ago</t>
        </is>
      </c>
      <c r="J5" s="39" t="inlineStr">
        <is>
          <t>Sep</t>
        </is>
      </c>
      <c r="K5" s="39" t="inlineStr">
        <is>
          <t>Oct</t>
        </is>
      </c>
      <c r="L5" s="39" t="inlineStr">
        <is>
          <t>Nov</t>
        </is>
      </c>
      <c r="M5" s="39" t="inlineStr">
        <is>
          <t>Dic</t>
        </is>
      </c>
      <c r="N5" s="39" t="inlineStr">
        <is>
          <t>Total FY</t>
        </is>
      </c>
      <c r="O5" s="39" t="inlineStr">
        <is>
          <t>% Total</t>
        </is>
      </c>
      <c r="P5" s="39" t="inlineStr">
        <is>
          <t>Owner</t>
        </is>
      </c>
    </row>
    <row r="6" ht="21.75" customHeight="1" s="34">
      <c r="A6" s="46" t="inlineStr">
        <is>
          <t>Revenue total</t>
        </is>
      </c>
      <c r="B6" s="49" t="n">
        <v>16.416</v>
      </c>
      <c r="C6" s="49" t="n">
        <v>18.6048</v>
      </c>
      <c r="D6" s="49" t="n">
        <v>19.6992</v>
      </c>
      <c r="E6" s="49" t="n">
        <v>17.1</v>
      </c>
      <c r="F6" s="49" t="n">
        <v>19.38</v>
      </c>
      <c r="G6" s="49" t="n">
        <v>20.52</v>
      </c>
      <c r="H6" s="49" t="n">
        <v>16.416</v>
      </c>
      <c r="I6" s="49" t="n">
        <v>18.6048</v>
      </c>
      <c r="J6" s="49" t="n">
        <v>19.6992</v>
      </c>
      <c r="K6" s="49" t="n">
        <v>18.468</v>
      </c>
      <c r="L6" s="49" t="n">
        <v>20.9304</v>
      </c>
      <c r="M6" s="49" t="n">
        <v>22.1616</v>
      </c>
      <c r="N6" s="49">
        <f>SUM(B6:M6)</f>
        <v/>
      </c>
      <c r="O6" s="50" t="inlineStr">
        <is>
          <t>100%</t>
        </is>
      </c>
      <c r="P6" s="46" t="inlineStr">
        <is>
          <t>VP Ventas</t>
        </is>
      </c>
    </row>
    <row r="7" ht="21.75" customHeight="1" s="34">
      <c r="A7" s="40" t="inlineStr">
        <is>
          <t xml:space="preserve">  Volumen (M unidades)</t>
        </is>
      </c>
      <c r="B7" s="51" t="n">
        <v>3.648</v>
      </c>
      <c r="C7" s="51" t="n">
        <v>4.1344</v>
      </c>
      <c r="D7" s="51" t="n">
        <v>4.3776</v>
      </c>
      <c r="E7" s="51" t="n">
        <v>3.8</v>
      </c>
      <c r="F7" s="51" t="n">
        <v>4.30666666666667</v>
      </c>
      <c r="G7" s="51" t="n">
        <v>4.56</v>
      </c>
      <c r="H7" s="51" t="n">
        <v>3.648</v>
      </c>
      <c r="I7" s="51" t="n">
        <v>4.1344</v>
      </c>
      <c r="J7" s="51" t="n">
        <v>4.3776</v>
      </c>
      <c r="K7" s="51" t="n">
        <v>4.104</v>
      </c>
      <c r="L7" s="51" t="n">
        <v>4.6512</v>
      </c>
      <c r="M7" s="51" t="n">
        <v>4.9248</v>
      </c>
      <c r="N7" s="52">
        <f>SUM(B7:M7)</f>
        <v/>
      </c>
      <c r="O7" s="53" t="n"/>
      <c r="P7" s="40" t="inlineStr">
        <is>
          <t>VP Ventas</t>
        </is>
      </c>
    </row>
    <row r="8" ht="21.75" customHeight="1" s="34">
      <c r="A8" s="40" t="inlineStr">
        <is>
          <t xml:space="preserve">  Precio promedio ($/u)</t>
        </is>
      </c>
      <c r="B8" s="54" t="n">
        <v>4.5</v>
      </c>
      <c r="C8" s="54" t="n">
        <v>4.5</v>
      </c>
      <c r="D8" s="54" t="n">
        <v>4.5</v>
      </c>
      <c r="E8" s="54" t="n">
        <v>4.5</v>
      </c>
      <c r="F8" s="54" t="n">
        <v>4.5</v>
      </c>
      <c r="G8" s="54" t="n">
        <v>4.5</v>
      </c>
      <c r="H8" s="54" t="n">
        <v>4.5</v>
      </c>
      <c r="I8" s="54" t="n">
        <v>4.5</v>
      </c>
      <c r="J8" s="54" t="n">
        <v>4.5</v>
      </c>
      <c r="K8" s="54" t="n">
        <v>4.5</v>
      </c>
      <c r="L8" s="54" t="n">
        <v>4.5</v>
      </c>
      <c r="M8" s="54" t="n">
        <v>4.5</v>
      </c>
      <c r="N8" s="55">
        <f>SUM(B8:M8)</f>
        <v/>
      </c>
      <c r="O8" s="53" t="n"/>
      <c r="P8" s="40" t="inlineStr">
        <is>
          <t>VP Ventas</t>
        </is>
      </c>
    </row>
    <row r="9" ht="21.75" customHeight="1" s="34">
      <c r="A9" s="40" t="inlineStr">
        <is>
          <t>Costo de ventas (COGS)</t>
        </is>
      </c>
      <c r="B9" s="56" t="n">
        <v>8.946719999999999</v>
      </c>
      <c r="C9" s="56" t="n">
        <v>10.139616</v>
      </c>
      <c r="D9" s="56" t="n">
        <v>10.736064</v>
      </c>
      <c r="E9" s="56" t="n">
        <v>9.3195</v>
      </c>
      <c r="F9" s="56" t="n">
        <v>10.5621</v>
      </c>
      <c r="G9" s="56" t="n">
        <v>11.1834</v>
      </c>
      <c r="H9" s="56" t="n">
        <v>8.946719999999999</v>
      </c>
      <c r="I9" s="56" t="n">
        <v>10.139616</v>
      </c>
      <c r="J9" s="56" t="n">
        <v>10.736064</v>
      </c>
      <c r="K9" s="56" t="n">
        <v>10.06506</v>
      </c>
      <c r="L9" s="56" t="n">
        <v>11.407068</v>
      </c>
      <c r="M9" s="56" t="n">
        <v>12.078072</v>
      </c>
      <c r="N9" s="57">
        <f>SUM(B9:M9)</f>
        <v/>
      </c>
      <c r="O9" s="58">
        <f>N9/N6</f>
        <v/>
      </c>
      <c r="P9" s="40" t="inlineStr">
        <is>
          <t>COO + Operaciones</t>
        </is>
      </c>
    </row>
    <row r="10" ht="21.75" customHeight="1" s="34">
      <c r="A10" s="46" t="inlineStr">
        <is>
          <t>Resultado bruto</t>
        </is>
      </c>
      <c r="B10" s="49">
        <f>B6-B9</f>
        <v/>
      </c>
      <c r="C10" s="49">
        <f>C6-C9</f>
        <v/>
      </c>
      <c r="D10" s="49">
        <f>D6-D9</f>
        <v/>
      </c>
      <c r="E10" s="49">
        <f>E6-E9</f>
        <v/>
      </c>
      <c r="F10" s="49">
        <f>F6-F9</f>
        <v/>
      </c>
      <c r="G10" s="49">
        <f>G6-G9</f>
        <v/>
      </c>
      <c r="H10" s="49">
        <f>H6-H9</f>
        <v/>
      </c>
      <c r="I10" s="49">
        <f>I6-I9</f>
        <v/>
      </c>
      <c r="J10" s="49">
        <f>J6-J9</f>
        <v/>
      </c>
      <c r="K10" s="49">
        <f>K6-K9</f>
        <v/>
      </c>
      <c r="L10" s="49">
        <f>L6-L9</f>
        <v/>
      </c>
      <c r="M10" s="49">
        <f>M6-M9</f>
        <v/>
      </c>
      <c r="N10" s="49">
        <f>SUM(B10:M10)</f>
        <v/>
      </c>
      <c r="O10" s="59">
        <f>N10/N6</f>
        <v/>
      </c>
      <c r="P10" s="46" t="inlineStr">
        <is>
          <t>FP&amp;A (calc)</t>
        </is>
      </c>
    </row>
    <row r="11" ht="21.75" customHeight="1" s="34">
      <c r="A11" s="40" t="inlineStr">
        <is>
          <t>SG&amp;A — Ventas</t>
        </is>
      </c>
      <c r="B11" s="56" t="n">
        <v>1.6416</v>
      </c>
      <c r="C11" s="56" t="n">
        <v>1.86048</v>
      </c>
      <c r="D11" s="56" t="n">
        <v>1.96992</v>
      </c>
      <c r="E11" s="56" t="n">
        <v>1.71</v>
      </c>
      <c r="F11" s="56" t="n">
        <v>1.938</v>
      </c>
      <c r="G11" s="56" t="n">
        <v>2.052</v>
      </c>
      <c r="H11" s="56" t="n">
        <v>1.6416</v>
      </c>
      <c r="I11" s="56" t="n">
        <v>1.86048</v>
      </c>
      <c r="J11" s="56" t="n">
        <v>1.96992</v>
      </c>
      <c r="K11" s="56" t="n">
        <v>1.8468</v>
      </c>
      <c r="L11" s="56" t="n">
        <v>2.09304</v>
      </c>
      <c r="M11" s="56" t="n">
        <v>2.21616</v>
      </c>
      <c r="N11" s="57">
        <f>SUM(B11:M11)</f>
        <v/>
      </c>
      <c r="O11" s="58">
        <f>N11/N6</f>
        <v/>
      </c>
      <c r="P11" s="40" t="inlineStr">
        <is>
          <t>VP Ventas</t>
        </is>
      </c>
    </row>
    <row r="12" ht="21.75" customHeight="1" s="34">
      <c r="A12" s="40" t="inlineStr">
        <is>
          <t>SG&amp;A — Marketing</t>
        </is>
      </c>
      <c r="B12" s="56" t="n">
        <v>0.9849599999999999</v>
      </c>
      <c r="C12" s="56" t="n">
        <v>1.116288</v>
      </c>
      <c r="D12" s="56" t="n">
        <v>1.181952</v>
      </c>
      <c r="E12" s="56" t="n">
        <v>1.026</v>
      </c>
      <c r="F12" s="56" t="n">
        <v>1.1628</v>
      </c>
      <c r="G12" s="56" t="n">
        <v>1.2312</v>
      </c>
      <c r="H12" s="56" t="n">
        <v>0.9849599999999999</v>
      </c>
      <c r="I12" s="56" t="n">
        <v>1.116288</v>
      </c>
      <c r="J12" s="56" t="n">
        <v>1.181952</v>
      </c>
      <c r="K12" s="56" t="n">
        <v>1.10808</v>
      </c>
      <c r="L12" s="56" t="n">
        <v>1.255824</v>
      </c>
      <c r="M12" s="56" t="n">
        <v>1.329696</v>
      </c>
      <c r="N12" s="57">
        <f>SUM(B12:M12)</f>
        <v/>
      </c>
      <c r="O12" s="58">
        <f>N12/N6</f>
        <v/>
      </c>
      <c r="P12" s="40" t="inlineStr">
        <is>
          <t>VP Marketing</t>
        </is>
      </c>
    </row>
    <row r="13" ht="21.75" customHeight="1" s="34">
      <c r="A13" s="40" t="inlineStr">
        <is>
          <t>SG&amp;A — G&amp;A</t>
        </is>
      </c>
      <c r="B13" s="56" t="n">
        <v>1.2312</v>
      </c>
      <c r="C13" s="56" t="n">
        <v>1.39536</v>
      </c>
      <c r="D13" s="56" t="n">
        <v>1.47744</v>
      </c>
      <c r="E13" s="56" t="n">
        <v>1.2825</v>
      </c>
      <c r="F13" s="56" t="n">
        <v>1.4535</v>
      </c>
      <c r="G13" s="56" t="n">
        <v>1.539</v>
      </c>
      <c r="H13" s="56" t="n">
        <v>1.2312</v>
      </c>
      <c r="I13" s="56" t="n">
        <v>1.39536</v>
      </c>
      <c r="J13" s="56" t="n">
        <v>1.47744</v>
      </c>
      <c r="K13" s="56" t="n">
        <v>1.3851</v>
      </c>
      <c r="L13" s="56" t="n">
        <v>1.56978</v>
      </c>
      <c r="M13" s="56" t="n">
        <v>1.66212</v>
      </c>
      <c r="N13" s="57">
        <f>SUM(B13:M13)</f>
        <v/>
      </c>
      <c r="O13" s="58">
        <f>N13/N6</f>
        <v/>
      </c>
      <c r="P13" s="40" t="inlineStr">
        <is>
          <t>CFO + RRHH</t>
        </is>
      </c>
    </row>
    <row r="14" ht="21.75" customHeight="1" s="34">
      <c r="A14" s="40" t="inlineStr">
        <is>
          <t>SG&amp;A — IT</t>
        </is>
      </c>
      <c r="B14" s="56" t="n">
        <v>0.4104</v>
      </c>
      <c r="C14" s="56" t="n">
        <v>0.46512</v>
      </c>
      <c r="D14" s="56" t="n">
        <v>0.49248</v>
      </c>
      <c r="E14" s="56" t="n">
        <v>0.4275</v>
      </c>
      <c r="F14" s="56" t="n">
        <v>0.4845</v>
      </c>
      <c r="G14" s="56" t="n">
        <v>0.513</v>
      </c>
      <c r="H14" s="56" t="n">
        <v>0.4104</v>
      </c>
      <c r="I14" s="56" t="n">
        <v>0.46512</v>
      </c>
      <c r="J14" s="56" t="n">
        <v>0.49248</v>
      </c>
      <c r="K14" s="56" t="n">
        <v>0.4617</v>
      </c>
      <c r="L14" s="56" t="n">
        <v>0.5232599999999999</v>
      </c>
      <c r="M14" s="56" t="n">
        <v>0.55404</v>
      </c>
      <c r="N14" s="57">
        <f>SUM(B14:M14)</f>
        <v/>
      </c>
      <c r="O14" s="58">
        <f>N14/N6</f>
        <v/>
      </c>
      <c r="P14" s="40" t="inlineStr">
        <is>
          <t>CIO</t>
        </is>
      </c>
    </row>
    <row r="15" ht="21.75" customHeight="1" s="34">
      <c r="A15" s="40" t="inlineStr">
        <is>
          <t>SG&amp;A — R&amp;D</t>
        </is>
      </c>
      <c r="B15" s="56" t="n">
        <v>0.57456</v>
      </c>
      <c r="C15" s="56" t="n">
        <v>0.651168</v>
      </c>
      <c r="D15" s="56" t="n">
        <v>0.689472</v>
      </c>
      <c r="E15" s="56" t="n">
        <v>0.5985</v>
      </c>
      <c r="F15" s="56" t="n">
        <v>0.6783</v>
      </c>
      <c r="G15" s="56" t="n">
        <v>0.7181999999999999</v>
      </c>
      <c r="H15" s="56" t="n">
        <v>0.57456</v>
      </c>
      <c r="I15" s="56" t="n">
        <v>0.651168</v>
      </c>
      <c r="J15" s="56" t="n">
        <v>0.689472</v>
      </c>
      <c r="K15" s="56" t="n">
        <v>0.64638</v>
      </c>
      <c r="L15" s="56" t="n">
        <v>0.732564</v>
      </c>
      <c r="M15" s="56" t="n">
        <v>0.775656</v>
      </c>
      <c r="N15" s="57">
        <f>SUM(B15:M15)</f>
        <v/>
      </c>
      <c r="O15" s="58">
        <f>N15/N6</f>
        <v/>
      </c>
      <c r="P15" s="40" t="inlineStr">
        <is>
          <t>VP Innovación</t>
        </is>
      </c>
    </row>
    <row r="16" ht="21.75" customHeight="1" s="34">
      <c r="A16" s="46" t="inlineStr">
        <is>
          <t>EBITDA</t>
        </is>
      </c>
      <c r="B16" s="49">
        <f>B10-SUM(B11:B15)</f>
        <v/>
      </c>
      <c r="C16" s="49">
        <f>C10-SUM(C11:C15)</f>
        <v/>
      </c>
      <c r="D16" s="49">
        <f>D10-SUM(D11:D15)</f>
        <v/>
      </c>
      <c r="E16" s="49">
        <f>E10-SUM(E11:E15)</f>
        <v/>
      </c>
      <c r="F16" s="49">
        <f>F10-SUM(F11:F15)</f>
        <v/>
      </c>
      <c r="G16" s="49">
        <f>G10-SUM(G11:G15)</f>
        <v/>
      </c>
      <c r="H16" s="49">
        <f>H10-SUM(H11:H15)</f>
        <v/>
      </c>
      <c r="I16" s="49">
        <f>I10-SUM(I11:I15)</f>
        <v/>
      </c>
      <c r="J16" s="49">
        <f>J10-SUM(J11:J15)</f>
        <v/>
      </c>
      <c r="K16" s="49">
        <f>K10-SUM(K11:K15)</f>
        <v/>
      </c>
      <c r="L16" s="49">
        <f>L10-SUM(L11:L15)</f>
        <v/>
      </c>
      <c r="M16" s="49">
        <f>M10-SUM(M11:M15)</f>
        <v/>
      </c>
      <c r="N16" s="49">
        <f>SUM(B16:M16)</f>
        <v/>
      </c>
      <c r="O16" s="59">
        <f>N16/N6</f>
        <v/>
      </c>
      <c r="P16" s="46" t="inlineStr">
        <is>
          <t>FP&amp;A (calc)</t>
        </is>
      </c>
    </row>
    <row r="17" ht="21.75" customHeight="1" s="34">
      <c r="A17" s="40" t="inlineStr">
        <is>
          <t>Capex</t>
        </is>
      </c>
      <c r="B17" s="56" t="n">
        <v>0.8208</v>
      </c>
      <c r="C17" s="56" t="n">
        <v>0.93024</v>
      </c>
      <c r="D17" s="56" t="n">
        <v>0.9849599999999999</v>
      </c>
      <c r="E17" s="56" t="n">
        <v>0.855</v>
      </c>
      <c r="F17" s="56" t="n">
        <v>0.969</v>
      </c>
      <c r="G17" s="56" t="n">
        <v>1.026</v>
      </c>
      <c r="H17" s="56" t="n">
        <v>0.8208</v>
      </c>
      <c r="I17" s="56" t="n">
        <v>0.93024</v>
      </c>
      <c r="J17" s="56" t="n">
        <v>0.9849599999999999</v>
      </c>
      <c r="K17" s="56" t="n">
        <v>0.9234</v>
      </c>
      <c r="L17" s="56" t="n">
        <v>1.04652</v>
      </c>
      <c r="M17" s="56" t="n">
        <v>1.10808</v>
      </c>
      <c r="N17" s="57">
        <f>SUM(B17:M17)</f>
        <v/>
      </c>
      <c r="O17" s="58">
        <f>N17/N6</f>
        <v/>
      </c>
      <c r="P17" s="40" t="inlineStr">
        <is>
          <t>COO + CFO</t>
        </is>
      </c>
    </row>
    <row r="18" ht="15" customHeight="1" s="34">
      <c r="A18" s="40" t="inlineStr">
        <is>
          <t>Headcount (cierre del mes)</t>
        </is>
      </c>
      <c r="B18" s="60" t="n">
        <v>205</v>
      </c>
      <c r="C18" s="60" t="n">
        <v>207</v>
      </c>
      <c r="D18" s="60" t="n">
        <v>210</v>
      </c>
      <c r="E18" s="60" t="n">
        <v>212</v>
      </c>
      <c r="F18" s="60" t="n">
        <v>215</v>
      </c>
      <c r="G18" s="60" t="n">
        <v>218</v>
      </c>
      <c r="H18" s="60" t="n">
        <v>220</v>
      </c>
      <c r="I18" s="60" t="n">
        <v>222</v>
      </c>
      <c r="J18" s="60" t="n">
        <v>224</v>
      </c>
      <c r="K18" s="60" t="n">
        <v>225</v>
      </c>
      <c r="L18" s="60" t="n">
        <v>226</v>
      </c>
      <c r="M18" s="60" t="n">
        <v>228</v>
      </c>
      <c r="N18" s="61">
        <f>SUM(B18:M18)</f>
        <v/>
      </c>
      <c r="O18" s="53" t="n"/>
      <c r="P18" s="40" t="inlineStr">
        <is>
          <t>RRHH + cada líder</t>
        </is>
      </c>
    </row>
    <row r="19" ht="15" customHeight="1" s="34"/>
    <row r="20" ht="15" customHeight="1" s="34">
      <c r="A20" s="62" t="inlineStr">
        <is>
          <t>VERIFICACIONES · cada columna valida su mes</t>
        </is>
      </c>
    </row>
    <row r="21" ht="15" customHeight="1" s="34">
      <c r="A21" s="63" t="inlineStr">
        <is>
          <t>Resultado bruto = Ingresos − COGS</t>
        </is>
      </c>
      <c r="B21" s="64">
        <f>IF(ABS(B10-(B6-B9))&lt;0.01,"✓",TEXT(B10-(B6-B9),"0.00"))</f>
        <v/>
      </c>
      <c r="C21" s="64">
        <f>IF(ABS(C10-(C6-C9))&lt;0.01,"✓",TEXT(C10-(C6-C9),"0.00"))</f>
        <v/>
      </c>
      <c r="D21" s="64">
        <f>IF(ABS(D10-(D6-D9))&lt;0.01,"✓",TEXT(D10-(D6-D9),"0.00"))</f>
        <v/>
      </c>
      <c r="E21" s="64">
        <f>IF(ABS(E10-(E6-E9))&lt;0.01,"✓",TEXT(E10-(E6-E9),"0.00"))</f>
        <v/>
      </c>
      <c r="F21" s="64">
        <f>IF(ABS(F10-(F6-F9))&lt;0.01,"✓",TEXT(F10-(F6-F9),"0.00"))</f>
        <v/>
      </c>
      <c r="G21" s="64">
        <f>IF(ABS(G10-(G6-G9))&lt;0.01,"✓",TEXT(G10-(G6-G9),"0.00"))</f>
        <v/>
      </c>
      <c r="H21" s="64">
        <f>IF(ABS(H10-(H6-H9))&lt;0.01,"✓",TEXT(H10-(H6-H9),"0.00"))</f>
        <v/>
      </c>
      <c r="I21" s="64">
        <f>IF(ABS(I10-(I6-I9))&lt;0.01,"✓",TEXT(I10-(I6-I9),"0.00"))</f>
        <v/>
      </c>
      <c r="J21" s="64">
        <f>IF(ABS(J10-(J6-J9))&lt;0.01,"✓",TEXT(J10-(J6-J9),"0.00"))</f>
        <v/>
      </c>
      <c r="K21" s="64">
        <f>IF(ABS(K10-(K6-K9))&lt;0.01,"✓",TEXT(K10-(K6-K9),"0.00"))</f>
        <v/>
      </c>
      <c r="L21" s="64">
        <f>IF(ABS(L10-(L6-L9))&lt;0.01,"✓",TEXT(L10-(L6-L9),"0.00"))</f>
        <v/>
      </c>
      <c r="M21" s="64">
        <f>IF(ABS(M10-(M6-M9))&lt;0.01,"✓",TEXT(M10-(M6-M9),"0.00"))</f>
        <v/>
      </c>
    </row>
    <row r="22" ht="15" customHeight="1" s="34">
      <c r="A22" s="63" t="inlineStr">
        <is>
          <t>EBITDA = Resultado bruto − Σ SG&amp;A</t>
        </is>
      </c>
      <c r="B22" s="64">
        <f>IF(ABS(B16-(B10-SUM(B11:B15)))&lt;0.01,"✓",TEXT(B16-(B10-SUM(B11:B15)),"0.00"))</f>
        <v/>
      </c>
      <c r="C22" s="64">
        <f>IF(ABS(C16-(C10-SUM(C11:C15)))&lt;0.01,"✓",TEXT(C16-(C10-SUM(C11:C15)),"0.00"))</f>
        <v/>
      </c>
      <c r="D22" s="64">
        <f>IF(ABS(D16-(D10-SUM(D11:D15)))&lt;0.01,"✓",TEXT(D16-(D10-SUM(D11:D15)),"0.00"))</f>
        <v/>
      </c>
      <c r="E22" s="64">
        <f>IF(ABS(E16-(E10-SUM(E11:E15)))&lt;0.01,"✓",TEXT(E16-(E10-SUM(E11:E15)),"0.00"))</f>
        <v/>
      </c>
      <c r="F22" s="64">
        <f>IF(ABS(F16-(F10-SUM(F11:F15)))&lt;0.01,"✓",TEXT(F16-(F10-SUM(F11:F15)),"0.00"))</f>
        <v/>
      </c>
      <c r="G22" s="64">
        <f>IF(ABS(G16-(G10-SUM(G11:G15)))&lt;0.01,"✓",TEXT(G16-(G10-SUM(G11:G15)),"0.00"))</f>
        <v/>
      </c>
      <c r="H22" s="64">
        <f>IF(ABS(H16-(H10-SUM(H11:H15)))&lt;0.01,"✓",TEXT(H16-(H10-SUM(H11:H15)),"0.00"))</f>
        <v/>
      </c>
      <c r="I22" s="64">
        <f>IF(ABS(I16-(I10-SUM(I11:I15)))&lt;0.01,"✓",TEXT(I16-(I10-SUM(I11:I15)),"0.00"))</f>
        <v/>
      </c>
      <c r="J22" s="64">
        <f>IF(ABS(J16-(J10-SUM(J11:J15)))&lt;0.01,"✓",TEXT(J16-(J10-SUM(J11:J15)),"0.00"))</f>
        <v/>
      </c>
      <c r="K22" s="64">
        <f>IF(ABS(K16-(K10-SUM(K11:K15)))&lt;0.01,"✓",TEXT(K16-(K10-SUM(K11:K15)),"0.00"))</f>
        <v/>
      </c>
      <c r="L22" s="64">
        <f>IF(ABS(L16-(L10-SUM(L11:L15)))&lt;0.01,"✓",TEXT(L16-(L10-SUM(L11:L15)),"0.00"))</f>
        <v/>
      </c>
      <c r="M22" s="64">
        <f>IF(ABS(M16-(M10-SUM(M11:M15)))&lt;0.01,"✓",TEXT(M16-(M10-SUM(M11:M15)),"0.00"))</f>
        <v/>
      </c>
    </row>
    <row r="23" ht="15" customHeight="1" s="34">
      <c r="A23" s="63" t="inlineStr">
        <is>
          <t>Revenue = Volumen × Precio</t>
        </is>
      </c>
      <c r="B23" s="64">
        <f>IF(ABS(B6-(B7*B8))&lt;0.05,"✓",TEXT(B6-(B7*B8),"0.00"))</f>
        <v/>
      </c>
      <c r="C23" s="64">
        <f>IF(ABS(C6-(C7*C8))&lt;0.05,"✓",TEXT(C6-(C7*C8),"0.00"))</f>
        <v/>
      </c>
      <c r="D23" s="64">
        <f>IF(ABS(D6-(D7*D8))&lt;0.05,"✓",TEXT(D6-(D7*D8),"0.00"))</f>
        <v/>
      </c>
      <c r="E23" s="64">
        <f>IF(ABS(E6-(E7*E8))&lt;0.05,"✓",TEXT(E6-(E7*E8),"0.00"))</f>
        <v/>
      </c>
      <c r="F23" s="64">
        <f>IF(ABS(F6-(F7*F8))&lt;0.05,"✓",TEXT(F6-(F7*F8),"0.00"))</f>
        <v/>
      </c>
      <c r="G23" s="64">
        <f>IF(ABS(G6-(G7*G8))&lt;0.05,"✓",TEXT(G6-(G7*G8),"0.00"))</f>
        <v/>
      </c>
      <c r="H23" s="64">
        <f>IF(ABS(H6-(H7*H8))&lt;0.05,"✓",TEXT(H6-(H7*H8),"0.00"))</f>
        <v/>
      </c>
      <c r="I23" s="64">
        <f>IF(ABS(I6-(I7*I8))&lt;0.05,"✓",TEXT(I6-(I7*I8),"0.00"))</f>
        <v/>
      </c>
      <c r="J23" s="64">
        <f>IF(ABS(J6-(J7*J8))&lt;0.05,"✓",TEXT(J6-(J7*J8),"0.00"))</f>
        <v/>
      </c>
      <c r="K23" s="64">
        <f>IF(ABS(K6-(K7*K8))&lt;0.05,"✓",TEXT(K6-(K7*K8),"0.00"))</f>
        <v/>
      </c>
      <c r="L23" s="64">
        <f>IF(ABS(L6-(L7*L8))&lt;0.05,"✓",TEXT(L6-(L7*L8),"0.00"))</f>
        <v/>
      </c>
      <c r="M23" s="64">
        <f>IF(ABS(M6-(M7*M8))&lt;0.05,"✓",TEXT(M6-(M7*M8),"0.00"))</f>
        <v/>
      </c>
    </row>
  </sheetData>
  <mergeCells count="2">
    <mergeCell ref="A3:O3"/>
    <mergeCell ref="A2:O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G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33" min="1" max="1"/>
    <col width="14" customWidth="1" style="33" min="2" max="2"/>
    <col width="42" customWidth="1" style="33" min="3" max="3"/>
    <col width="11" customWidth="1" style="33" min="4" max="5"/>
    <col width="52" customWidth="1" style="33" min="6" max="6"/>
    <col width="12" customWidth="1" style="33" min="7" max="7"/>
  </cols>
  <sheetData>
    <row r="1" ht="22" customHeight="1" s="34"/>
    <row r="2" ht="36" customHeight="1" s="34">
      <c r="A2" s="44" t="inlineStr">
        <is>
          <t>Comité de arbitraje — bitácora de gaps</t>
        </is>
      </c>
      <c r="B2" s="36" t="n"/>
      <c r="C2" s="36" t="n"/>
      <c r="D2" s="36" t="n"/>
      <c r="E2" s="36" t="n"/>
      <c r="F2" s="36" t="n"/>
      <c r="G2" s="37" t="n"/>
    </row>
    <row r="3" ht="20.85" customHeight="1" s="34">
      <c r="A3" s="38" t="inlineStr">
        <is>
          <t>Comité: CEO + CFO + COO. Mandato: 2 semanas. Decisiones finales, no consultivas. Gaps materiales (&gt;$2M revenue, &gt;10% headcount, &gt;$1M opex/capex) van al comité. Gaps menores los resuelve FP&amp;A con el líder funcional.</t>
        </is>
      </c>
    </row>
    <row r="4" ht="31.5" customHeight="1" s="34"/>
    <row r="5" ht="60" customHeight="1" s="34">
      <c r="A5" s="39" t="inlineStr">
        <is>
          <t>Fecha</t>
        </is>
      </c>
      <c r="B5" s="39" t="inlineStr">
        <is>
          <t>Función</t>
        </is>
      </c>
      <c r="C5" s="39" t="inlineStr">
        <is>
          <t>Gap (top-down vs bottom-up)</t>
        </is>
      </c>
      <c r="D5" s="39" t="inlineStr">
        <is>
          <t>Top-down</t>
        </is>
      </c>
      <c r="E5" s="39" t="inlineStr">
        <is>
          <t>Bottom-up</t>
        </is>
      </c>
      <c r="F5" s="39" t="inlineStr">
        <is>
          <t>Decisión del comité</t>
        </is>
      </c>
      <c r="G5" s="39" t="inlineStr">
        <is>
          <t>Estado</t>
        </is>
      </c>
    </row>
    <row r="6" ht="60" customHeight="1" s="34">
      <c r="A6" s="40" t="inlineStr">
        <is>
          <t>2026-W7</t>
        </is>
      </c>
      <c r="B6" s="40" t="inlineStr">
        <is>
          <t>Ventas</t>
        </is>
      </c>
      <c r="C6" s="40" t="inlineStr">
        <is>
          <t>Revenue FY26: top-down $228M vs bottom-up $215M</t>
        </is>
      </c>
      <c r="D6" s="53" t="inlineStr">
        <is>
          <t>$228M</t>
        </is>
      </c>
      <c r="E6" s="53" t="inlineStr">
        <is>
          <t>$215M</t>
        </is>
      </c>
      <c r="F6" s="40" t="inlineStr">
        <is>
          <t>Acordar $222M. Ventas asume nuevo SKU premium con upside +$7M. Si no se ejecuta, gatilla revisión Q2.</t>
        </is>
      </c>
      <c r="G6" s="45" t="inlineStr">
        <is>
          <t>Cerrado</t>
        </is>
      </c>
    </row>
    <row r="7" ht="60" customHeight="1" s="34">
      <c r="A7" s="40" t="inlineStr">
        <is>
          <t>2026-W7</t>
        </is>
      </c>
      <c r="B7" s="40" t="inlineStr">
        <is>
          <t>Operaciones</t>
        </is>
      </c>
      <c r="C7" s="40" t="inlineStr">
        <is>
          <t>Capex FY26: top-down $11M vs bottom-up $16M</t>
        </is>
      </c>
      <c r="D7" s="53" t="inlineStr">
        <is>
          <t>$11M</t>
        </is>
      </c>
      <c r="E7" s="53" t="inlineStr">
        <is>
          <t>$16M</t>
        </is>
      </c>
      <c r="F7" s="40" t="inlineStr">
        <is>
          <t>Acordar $13M. Aplazar línea 3 a Y2. Aprobar líneas 1 y 2 + IT consolidación.</t>
        </is>
      </c>
      <c r="G7" s="45" t="inlineStr">
        <is>
          <t>Cerrado</t>
        </is>
      </c>
    </row>
    <row r="8" ht="60" customHeight="1" s="34">
      <c r="A8" s="40" t="inlineStr">
        <is>
          <t>2026-W7</t>
        </is>
      </c>
      <c r="B8" s="40" t="inlineStr">
        <is>
          <t>RRHH</t>
        </is>
      </c>
      <c r="C8" s="40" t="inlineStr">
        <is>
          <t>Headcount FY26: top-down 220 vs bottom-up 245</t>
        </is>
      </c>
      <c r="D8" s="53" t="inlineStr">
        <is>
          <t>220</t>
        </is>
      </c>
      <c r="E8" s="53" t="inlineStr">
        <is>
          <t>245</t>
        </is>
      </c>
      <c r="F8" s="40" t="inlineStr">
        <is>
          <t>Acordar 228. Aprobar nuevos roles en Ventas (México) e IT. Diferir Marketing y G&amp;A.</t>
        </is>
      </c>
      <c r="G8" s="45" t="inlineStr">
        <is>
          <t>Cerrado</t>
        </is>
      </c>
    </row>
    <row r="9" ht="60" customHeight="1" s="34">
      <c r="A9" s="40" t="inlineStr">
        <is>
          <t>2026-W8</t>
        </is>
      </c>
      <c r="B9" s="40" t="inlineStr">
        <is>
          <t>Marketing</t>
        </is>
      </c>
      <c r="C9" s="40" t="inlineStr">
        <is>
          <t>Brand spend: top-down $13.7M vs bottom-up $18M</t>
        </is>
      </c>
      <c r="D9" s="53" t="inlineStr">
        <is>
          <t>$13.7M</t>
        </is>
      </c>
      <c r="E9" s="53" t="inlineStr">
        <is>
          <t>$18M</t>
        </is>
      </c>
      <c r="F9" s="40" t="inlineStr">
        <is>
          <t>Acordar $15M. Reasignar $3M de above-the-line a digital + trade promo.</t>
        </is>
      </c>
      <c r="G9" s="45" t="inlineStr">
        <is>
          <t>Cerrado</t>
        </is>
      </c>
    </row>
    <row r="10" ht="23.85" customHeight="1" s="34">
      <c r="A10" s="40" t="inlineStr">
        <is>
          <t>2026-W8</t>
        </is>
      </c>
      <c r="B10" s="40" t="inlineStr">
        <is>
          <t>IT</t>
        </is>
      </c>
      <c r="C10" s="40" t="inlineStr">
        <is>
          <t>Proyecto SAP S/4HANA: $3.5M plan vs $5M cotización</t>
        </is>
      </c>
      <c r="D10" s="53" t="inlineStr">
        <is>
          <t>$3.5M</t>
        </is>
      </c>
      <c r="E10" s="53" t="inlineStr">
        <is>
          <t>$5M</t>
        </is>
      </c>
      <c r="F10" s="40" t="inlineStr">
        <is>
          <t>Aprobar $5M con condicional: vendor lock-in 5 años + savings de $1.2M en 3 años validados por finanzas.</t>
        </is>
      </c>
      <c r="G10" s="45" t="inlineStr">
        <is>
          <t>Pendiente</t>
        </is>
      </c>
    </row>
  </sheetData>
  <mergeCells count="2">
    <mergeCell ref="A3:G3"/>
    <mergeCell ref="A2:G2"/>
  </mergeCells>
  <conditionalFormatting sqref="G5:G9">
    <cfRule type="expression" rank="0" priority="2" equalAverage="0" aboveAverage="0" dxfId="0" text="" percent="0" bottom="0">
      <formula>G5="Cerrado"</formula>
    </cfRule>
    <cfRule type="expression" rank="0" priority="3" equalAverage="0" aboveAverage="0" dxfId="1" text="" percent="0" bottom="0">
      <formula>G5="Pendiente"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G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33" min="1" max="1"/>
    <col width="12" customWidth="1" style="33" min="2" max="2"/>
    <col width="10" customWidth="1" style="33" min="3" max="5"/>
    <col width="20" customWidth="1" style="33" min="6" max="6"/>
    <col width="10" customWidth="1" style="33" min="7" max="7"/>
  </cols>
  <sheetData>
    <row r="1" ht="22" customHeight="1" s="34"/>
    <row r="2" ht="36" customHeight="1" s="34">
      <c r="A2" s="44" t="inlineStr">
        <is>
          <t>RACI del proceso AOP — 5 roles, 5 responsabilidades</t>
        </is>
      </c>
      <c r="B2" s="36" t="n"/>
      <c r="C2" s="36" t="n"/>
      <c r="D2" s="36" t="n"/>
      <c r="E2" s="36" t="n"/>
      <c r="F2" s="36" t="n"/>
      <c r="G2" s="37" t="n"/>
    </row>
    <row r="3" ht="20.85" customHeight="1" s="34">
      <c r="A3" s="38" t="inlineStr">
        <is>
          <t>R = Responsable de ejecutar. A = Accountable (decisión final). C = Consultado. I = Informado. Sin claridad de roles, el AOP se atasca en disputas que nadie tiene autoridad para resolver.</t>
        </is>
      </c>
    </row>
    <row r="4" ht="27.75" customHeight="1" s="34"/>
    <row r="5" ht="25.5" customHeight="1" s="34">
      <c r="A5" s="39" t="inlineStr">
        <is>
          <t>Actividad</t>
        </is>
      </c>
      <c r="B5" s="39" t="inlineStr">
        <is>
          <t>Directorio</t>
        </is>
      </c>
      <c r="C5" s="39" t="inlineStr">
        <is>
          <t>CEO</t>
        </is>
      </c>
      <c r="D5" s="39" t="inlineStr">
        <is>
          <t>CFO</t>
        </is>
      </c>
      <c r="E5" s="39" t="inlineStr">
        <is>
          <t>COO</t>
        </is>
      </c>
      <c r="F5" s="39" t="inlineStr">
        <is>
          <t>Líderes funcionales</t>
        </is>
      </c>
      <c r="G5" s="39" t="inlineStr">
        <is>
          <t>FP&amp;A</t>
        </is>
      </c>
    </row>
    <row r="6" ht="25.5" customHeight="1" s="34">
      <c r="A6" s="40" t="inlineStr">
        <is>
          <t>Aprobar postura estratégica (LRP)</t>
        </is>
      </c>
      <c r="B6" s="41" t="inlineStr">
        <is>
          <t>A</t>
        </is>
      </c>
      <c r="C6" s="65" t="inlineStr">
        <is>
          <t>R</t>
        </is>
      </c>
      <c r="D6" s="66" t="inlineStr">
        <is>
          <t>C</t>
        </is>
      </c>
      <c r="E6" s="66" t="inlineStr">
        <is>
          <t>C</t>
        </is>
      </c>
      <c r="F6" s="67" t="inlineStr">
        <is>
          <t>I</t>
        </is>
      </c>
      <c r="G6" s="67" t="inlineStr">
        <is>
          <t>I</t>
        </is>
      </c>
    </row>
    <row r="7" ht="25.5" customHeight="1" s="34">
      <c r="A7" s="40" t="inlineStr">
        <is>
          <t>Traducir postura a targets financieros</t>
        </is>
      </c>
      <c r="B7" s="67" t="inlineStr">
        <is>
          <t>I</t>
        </is>
      </c>
      <c r="C7" s="66" t="inlineStr">
        <is>
          <t>C</t>
        </is>
      </c>
      <c r="D7" s="41" t="inlineStr">
        <is>
          <t>A/R</t>
        </is>
      </c>
      <c r="E7" s="66" t="inlineStr">
        <is>
          <t>C</t>
        </is>
      </c>
      <c r="F7" s="67" t="inlineStr">
        <is>
          <t>I</t>
        </is>
      </c>
      <c r="G7" s="65" t="inlineStr">
        <is>
          <t>R</t>
        </is>
      </c>
    </row>
    <row r="8" ht="25.5" customHeight="1" s="34">
      <c r="A8" s="40" t="inlineStr">
        <is>
          <t>Publicar template único AOP</t>
        </is>
      </c>
      <c r="B8" s="67" t="inlineStr">
        <is>
          <t>I</t>
        </is>
      </c>
      <c r="C8" s="67" t="inlineStr">
        <is>
          <t>I</t>
        </is>
      </c>
      <c r="D8" s="41" t="inlineStr">
        <is>
          <t>A</t>
        </is>
      </c>
      <c r="E8" s="67" t="inlineStr">
        <is>
          <t>I</t>
        </is>
      </c>
      <c r="F8" s="67" t="inlineStr">
        <is>
          <t>I</t>
        </is>
      </c>
      <c r="G8" s="65" t="inlineStr">
        <is>
          <t>R</t>
        </is>
      </c>
    </row>
    <row r="9" ht="25.5" customHeight="1" s="34">
      <c r="A9" s="40" t="inlineStr">
        <is>
          <t>Construir bottom-up funcional</t>
        </is>
      </c>
      <c r="B9" s="67" t="inlineStr">
        <is>
          <t>I</t>
        </is>
      </c>
      <c r="C9" s="67" t="inlineStr">
        <is>
          <t>I</t>
        </is>
      </c>
      <c r="D9" s="66" t="inlineStr">
        <is>
          <t>C</t>
        </is>
      </c>
      <c r="E9" s="66" t="inlineStr">
        <is>
          <t>C</t>
        </is>
      </c>
      <c r="F9" s="41" t="inlineStr">
        <is>
          <t>A/R</t>
        </is>
      </c>
      <c r="G9" s="66" t="inlineStr">
        <is>
          <t>C</t>
        </is>
      </c>
    </row>
    <row r="10" ht="25.5" customHeight="1" s="34">
      <c r="A10" s="40" t="inlineStr">
        <is>
          <t>Consolidar bottom-up</t>
        </is>
      </c>
      <c r="B10" s="67" t="inlineStr">
        <is>
          <t>I</t>
        </is>
      </c>
      <c r="C10" s="67" t="inlineStr">
        <is>
          <t>I</t>
        </is>
      </c>
      <c r="D10" s="41" t="inlineStr">
        <is>
          <t>A</t>
        </is>
      </c>
      <c r="E10" s="67" t="inlineStr">
        <is>
          <t>I</t>
        </is>
      </c>
      <c r="F10" s="66" t="inlineStr">
        <is>
          <t>C</t>
        </is>
      </c>
      <c r="G10" s="65" t="inlineStr">
        <is>
          <t>R</t>
        </is>
      </c>
    </row>
    <row r="11" ht="25.5" customHeight="1" s="34">
      <c r="A11" s="40" t="inlineStr">
        <is>
          <t>Arbitrar gaps materiales</t>
        </is>
      </c>
      <c r="B11" s="67" t="inlineStr">
        <is>
          <t>I</t>
        </is>
      </c>
      <c r="C11" s="41" t="inlineStr">
        <is>
          <t>A/R</t>
        </is>
      </c>
      <c r="D11" s="65" t="inlineStr">
        <is>
          <t>R</t>
        </is>
      </c>
      <c r="E11" s="65" t="inlineStr">
        <is>
          <t>R</t>
        </is>
      </c>
      <c r="F11" s="66" t="inlineStr">
        <is>
          <t>C</t>
        </is>
      </c>
      <c r="G11" s="66" t="inlineStr">
        <is>
          <t>C</t>
        </is>
      </c>
    </row>
    <row r="12" ht="25.5" customHeight="1" s="34">
      <c r="A12" s="40" t="inlineStr">
        <is>
          <t>Lock AOP (versión final)</t>
        </is>
      </c>
      <c r="B12" s="67" t="inlineStr">
        <is>
          <t>I</t>
        </is>
      </c>
      <c r="C12" s="66" t="inlineStr">
        <is>
          <t>C</t>
        </is>
      </c>
      <c r="D12" s="41" t="inlineStr">
        <is>
          <t>A/R</t>
        </is>
      </c>
      <c r="E12" s="66" t="inlineStr">
        <is>
          <t>C</t>
        </is>
      </c>
      <c r="F12" s="67" t="inlineStr">
        <is>
          <t>I</t>
        </is>
      </c>
      <c r="G12" s="65" t="inlineStr">
        <is>
          <t>R</t>
        </is>
      </c>
    </row>
    <row r="13" ht="25.5" customHeight="1" s="34">
      <c r="A13" s="40" t="inlineStr">
        <is>
          <t>Aprobar AOP</t>
        </is>
      </c>
      <c r="B13" s="41" t="inlineStr">
        <is>
          <t>A/R</t>
        </is>
      </c>
      <c r="C13" s="65" t="inlineStr">
        <is>
          <t>R</t>
        </is>
      </c>
      <c r="D13" s="65" t="inlineStr">
        <is>
          <t>R</t>
        </is>
      </c>
      <c r="E13" s="67" t="inlineStr">
        <is>
          <t>I</t>
        </is>
      </c>
      <c r="F13" s="67" t="inlineStr">
        <is>
          <t>I</t>
        </is>
      </c>
      <c r="G13" s="67" t="inlineStr">
        <is>
          <t>I</t>
        </is>
      </c>
    </row>
    <row r="14" ht="25.5" customHeight="1" s="34">
      <c r="A14" s="40" t="inlineStr">
        <is>
          <t>Comunicar a equipos</t>
        </is>
      </c>
      <c r="B14" s="67" t="inlineStr">
        <is>
          <t>I</t>
        </is>
      </c>
      <c r="C14" s="65" t="inlineStr">
        <is>
          <t>R</t>
        </is>
      </c>
      <c r="D14" s="66" t="inlineStr">
        <is>
          <t>C</t>
        </is>
      </c>
      <c r="E14" s="65" t="inlineStr">
        <is>
          <t>R</t>
        </is>
      </c>
      <c r="F14" s="41" t="inlineStr">
        <is>
          <t>A/R</t>
        </is>
      </c>
      <c r="G14" s="66" t="inlineStr">
        <is>
          <t>C</t>
        </is>
      </c>
    </row>
    <row r="15" ht="15" customHeight="1" s="34">
      <c r="A15" s="40" t="inlineStr">
        <is>
          <t>Reportar realizados vs AOP (mensual)</t>
        </is>
      </c>
      <c r="B15" s="67" t="inlineStr">
        <is>
          <t>I</t>
        </is>
      </c>
      <c r="C15" s="67" t="inlineStr">
        <is>
          <t>I</t>
        </is>
      </c>
      <c r="D15" s="41" t="inlineStr">
        <is>
          <t>A</t>
        </is>
      </c>
      <c r="E15" s="67" t="inlineStr">
        <is>
          <t>I</t>
        </is>
      </c>
      <c r="F15" s="65" t="inlineStr">
        <is>
          <t>R</t>
        </is>
      </c>
      <c r="G15" s="65" t="inlineStr">
        <is>
          <t>R</t>
        </is>
      </c>
    </row>
  </sheetData>
  <mergeCells count="2">
    <mergeCell ref="A3:G3"/>
    <mergeCell ref="A2:G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2:F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33" min="1" max="1"/>
    <col width="38" customWidth="1" style="33" min="2" max="2"/>
    <col width="42" customWidth="1" style="33" min="3" max="3"/>
    <col width="18" customWidth="1" style="33" min="4" max="4"/>
    <col width="14" customWidth="1" style="33" min="5" max="5"/>
    <col width="16" customWidth="1" style="33" min="6" max="6"/>
  </cols>
  <sheetData>
    <row r="1" ht="22" customHeight="1" s="34"/>
    <row r="2" ht="48" customHeight="1" s="34">
      <c r="A2" s="44" t="inlineStr">
        <is>
          <t>Tu calendario AOP — pega aquí tu plan, marca bottlenecks abiertos</t>
        </is>
      </c>
      <c r="B2" s="36" t="n"/>
      <c r="C2" s="36" t="n"/>
      <c r="D2" s="36" t="n"/>
      <c r="E2" s="36" t="n"/>
      <c r="F2" s="37" t="n"/>
    </row>
    <row r="3" ht="20.85" customHeight="1" s="34">
      <c r="A3" s="38" t="inlineStr">
        <is>
          <t>Copia la estructura del calendario de Andina. Si tu calendario actual es &gt;12 semanas, eres caso 'Típico' — identifica cuál bottleneck eliminas este ciclo. Si &gt;16 semanas, eres caso 'Lento' — el AOP ya está en archivo, no es plan.</t>
        </is>
      </c>
    </row>
    <row r="4" ht="23.25" customHeight="1" s="34"/>
    <row r="5" ht="23.25" customHeight="1" s="34">
      <c r="A5" s="40" t="inlineStr">
        <is>
          <t>Empresa</t>
        </is>
      </c>
      <c r="B5" s="45" t="n"/>
    </row>
    <row r="6" ht="90.75" customHeight="1" s="34">
      <c r="A6" s="40" t="inlineStr">
        <is>
          <t>Año fiscal</t>
        </is>
      </c>
      <c r="B6" s="45" t="n"/>
    </row>
    <row r="7" ht="68.25" customHeight="1" s="34">
      <c r="A7" s="40" t="inlineStr">
        <is>
          <t>Calendario actual (semanas)</t>
        </is>
      </c>
      <c r="B7" s="45" t="n"/>
    </row>
    <row r="8" ht="68.65000000000001" customHeight="1" s="34">
      <c r="A8" s="40" t="inlineStr">
        <is>
          <t>Fecha objetivo de lock</t>
        </is>
      </c>
      <c r="B8" s="45" t="n"/>
    </row>
    <row r="9" ht="15" customHeight="1" s="34"/>
    <row r="10" ht="15" customHeight="1" s="34">
      <c r="A10" s="39" t="inlineStr">
        <is>
          <t>Tus 5 bottlenecks — estado</t>
        </is>
      </c>
      <c r="B10" s="36" t="n"/>
      <c r="C10" s="36" t="n"/>
      <c r="D10" s="36" t="n"/>
      <c r="E10" s="36" t="n"/>
      <c r="F10" s="37" t="n"/>
    </row>
    <row r="11" ht="27.75" customHeight="1" s="34">
      <c r="A11" s="39" t="inlineStr">
        <is>
          <t>#</t>
        </is>
      </c>
      <c r="B11" s="39" t="inlineStr">
        <is>
          <t>Cuello</t>
        </is>
      </c>
      <c r="C11" s="39" t="inlineStr">
        <is>
          <t>Cómo arreglarlo</t>
        </is>
      </c>
      <c r="D11" s="39" t="inlineStr">
        <is>
          <t>Owner</t>
        </is>
      </c>
      <c r="E11" s="39" t="inlineStr">
        <is>
          <t>Deadline</t>
        </is>
      </c>
      <c r="F11" s="39" t="inlineStr">
        <is>
          <t>Estado</t>
        </is>
      </c>
    </row>
    <row r="12" ht="27.75" customHeight="1" s="34">
      <c r="A12" s="40" t="n">
        <v>1</v>
      </c>
      <c r="B12" s="45" t="n"/>
      <c r="C12" s="45" t="n"/>
      <c r="D12" s="45" t="n"/>
      <c r="E12" s="45" t="n"/>
      <c r="F12" s="45" t="n"/>
    </row>
    <row r="13" ht="27.75" customHeight="1" s="34">
      <c r="A13" s="40" t="n">
        <v>2</v>
      </c>
      <c r="B13" s="45" t="n"/>
      <c r="C13" s="45" t="n"/>
      <c r="D13" s="45" t="n"/>
      <c r="E13" s="45" t="n"/>
      <c r="F13" s="45" t="n"/>
    </row>
    <row r="14" ht="27.75" customHeight="1" s="34">
      <c r="A14" s="40" t="n">
        <v>3</v>
      </c>
      <c r="B14" s="45" t="n"/>
      <c r="C14" s="45" t="n"/>
      <c r="D14" s="45" t="n"/>
      <c r="E14" s="45" t="n"/>
      <c r="F14" s="45" t="n"/>
    </row>
    <row r="15" ht="27.75" customHeight="1" s="34">
      <c r="A15" s="40" t="n">
        <v>4</v>
      </c>
      <c r="B15" s="45" t="n"/>
      <c r="C15" s="45" t="n"/>
      <c r="D15" s="45" t="n"/>
      <c r="E15" s="45" t="n"/>
      <c r="F15" s="45" t="n"/>
    </row>
    <row r="16" ht="15" customHeight="1" s="34">
      <c r="A16" s="40" t="n">
        <v>5</v>
      </c>
      <c r="B16" s="45" t="n"/>
      <c r="C16" s="45" t="n"/>
      <c r="D16" s="45" t="n"/>
      <c r="E16" s="45" t="n"/>
      <c r="F16" s="45" t="n"/>
    </row>
  </sheetData>
  <mergeCells count="3">
    <mergeCell ref="A3:F3"/>
    <mergeCell ref="A2:F2"/>
    <mergeCell ref="A10:F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2026-05-14T13:23:04Z</dcterms:created>
  <dcterms:modified xmlns:dcterms="http://purl.org/dc/terms/" xmlns:xsi="http://www.w3.org/2001/XMLSchema-instance" xsi:type="dcterms:W3CDTF">2026-05-15T03:41:40Z</dcterms:modified>
  <cp:revision>0</cp:revision>
</cp:coreProperties>
</file>