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s" sheetId="1" state="visible" r:id="rId3"/>
    <sheet name="Forecast" sheetId="2" state="visible" r:id="rId4"/>
    <sheet name="Stres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FinanceCFO</author>
  </authors>
  <commentList>
    <comment ref="B5" authorId="0">
      <text>
        <r>
          <rPr>
            <sz val="10"/>
            <rFont val="Arial"/>
            <family val="2"/>
          </rPr>
          <t xml:space="preserve">Cash on hand at the start of week 1 across all operating accounts.</t>
        </r>
      </text>
    </comment>
    <comment ref="B6" authorId="0">
      <text>
        <r>
          <rPr>
            <sz val="10"/>
            <rFont val="Arial"/>
            <family val="2"/>
          </rPr>
          <t xml:space="preserve">Minimum operational cash. Below this, the business is at liquidity risk.</t>
        </r>
      </text>
    </comment>
    <comment ref="B9" authorId="0">
      <text>
        <r>
          <rPr>
            <sz val="10"/>
            <rFont val="Arial"/>
            <family val="2"/>
          </rPr>
          <t xml:space="preserve">Typical AR-aging slip in LATAM mid-market: 10 days = ~30% delay on early-week collections.</t>
        </r>
      </text>
    </comment>
  </commentList>
</comments>
</file>

<file path=xl/sharedStrings.xml><?xml version="1.0" encoding="utf-8"?>
<sst xmlns="http://schemas.openxmlformats.org/spreadsheetml/2006/main" count="83" uniqueCount="54">
  <si>
    <t xml:space="preserve">Andina S.A. — 13-Week Cash Forecast</t>
  </si>
  <si>
    <t xml:space="preserve">Inputs · all blue cells are user-editable</t>
  </si>
  <si>
    <t xml:space="preserve">Cash position</t>
  </si>
  <si>
    <t xml:space="preserve">Opening cash ($)</t>
  </si>
  <si>
    <t xml:space="preserve">Safety floor ($)</t>
  </si>
  <si>
    <t xml:space="preserve">Stress test</t>
  </si>
  <si>
    <t xml:space="preserve">AR slip (% of W1-W3 collections shifted to W4-W6)</t>
  </si>
  <si>
    <t xml:space="preserve">Weekly drivers</t>
  </si>
  <si>
    <t xml:space="preserve">Week</t>
  </si>
  <si>
    <t xml:space="preserve">Collections ($)</t>
  </si>
  <si>
    <t xml:space="preserve">Payroll ($)</t>
  </si>
  <si>
    <t xml:space="preserve">Suppliers/AP ($)</t>
  </si>
  <si>
    <t xml:space="preserve">Debt service ($)</t>
  </si>
  <si>
    <t xml:space="preserve">Notes</t>
  </si>
  <si>
    <t xml:space="preserve">Payroll week</t>
  </si>
  <si>
    <t xml:space="preserve">Large supplier payment + debt service</t>
  </si>
  <si>
    <t xml:space="preserve">Debt service</t>
  </si>
  <si>
    <t xml:space="preserve">FinanceCFO · financecfo.vercel.app · Andina S.A. · 13-week cash forecast template</t>
  </si>
  <si>
    <t xml:space="preserve">Base Case — 13-Week Cash Forecast</t>
  </si>
  <si>
    <t xml:space="preserve">All formulas. Edit only the Inputs tab.</t>
  </si>
  <si>
    <t xml:space="preserve">Line</t>
  </si>
  <si>
    <t xml:space="preserve">W1</t>
  </si>
  <si>
    <t xml:space="preserve">W2</t>
  </si>
  <si>
    <t xml:space="preserve">W3</t>
  </si>
  <si>
    <t xml:space="preserve">W4</t>
  </si>
  <si>
    <t xml:space="preserve">W5</t>
  </si>
  <si>
    <t xml:space="preserve">W6</t>
  </si>
  <si>
    <t xml:space="preserve">W7</t>
  </si>
  <si>
    <t xml:space="preserve">W8</t>
  </si>
  <si>
    <t xml:space="preserve">W9</t>
  </si>
  <si>
    <t xml:space="preserve">W10</t>
  </si>
  <si>
    <t xml:space="preserve">W11</t>
  </si>
  <si>
    <t xml:space="preserve">W12</t>
  </si>
  <si>
    <t xml:space="preserve">W13</t>
  </si>
  <si>
    <t xml:space="preserve">13W Total</t>
  </si>
  <si>
    <t xml:space="preserve">Collections</t>
  </si>
  <si>
    <t xml:space="preserve">Payroll</t>
  </si>
  <si>
    <t xml:space="preserve">Suppliers / AP</t>
  </si>
  <si>
    <t xml:space="preserve">Net weekly flow</t>
  </si>
  <si>
    <t xml:space="preserve">Cash position (EOW)</t>
  </si>
  <si>
    <t xml:space="preserve">Safety floor</t>
  </si>
  <si>
    <t xml:space="preserve">Headroom vs floor</t>
  </si>
  <si>
    <t xml:space="preserve">Stress Test — AR Slip Scenario</t>
  </si>
  <si>
    <t xml:space="preserve">Applies the AR slip % from Inputs. Compare against the base Forecast tab.</t>
  </si>
  <si>
    <t xml:space="preserve">Collections (stressed)</t>
  </si>
  <si>
    <t xml:space="preserve">Net weekly flow (stressed)</t>
  </si>
  <si>
    <t xml:space="preserve">Cash position (EOW, stressed)</t>
  </si>
  <si>
    <t xml:space="preserve">Δ vs Base case</t>
  </si>
  <si>
    <t xml:space="preserve">Below floor?</t>
  </si>
  <si>
    <t xml:space="preserve">How to read this</t>
  </si>
  <si>
    <t xml:space="preserve">1. Adjust the AR slip % on the Inputs tab to model different aging scenarios.</t>
  </si>
  <si>
    <t xml:space="preserve">2. Watch row 11 (Cash position) — cells highlighted red mean the business punched through the safety floor that week.</t>
  </si>
  <si>
    <t xml:space="preserve">3. Row 13 (Δ vs Base) shows how much cash the slip cost you, week by week.</t>
  </si>
  <si>
    <t xml:space="preserve">4. Decision: if the stressed cash dips below floor for &gt;1 week, draw the credit line BEFORE the breach week, not during it.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</si>
</sst>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;&quot;($&quot;#,##0\);\-"/>
    <numFmt numFmtId="166" formatCode="0.0%;\(0.0%\);\-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B1D3A"/>
      <name val="Arial"/>
      <family val="0"/>
      <charset val="1"/>
    </font>
    <font>
      <i val="true"/>
      <sz val="10"/>
      <color rgb="FF334155"/>
      <name val="Arial"/>
      <family val="0"/>
      <charset val="1"/>
    </font>
    <font>
      <b val="true"/>
      <sz val="11"/>
      <color rgb="FF0B1D3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8"/>
      <color rgb="FF94A3B8"/>
      <name val="Arial"/>
      <family val="0"/>
      <charset val="1"/>
    </font>
    <font>
      <sz val="10"/>
      <name val="Arial"/>
      <family val="2"/>
    </font>
    <font>
      <sz val="10"/>
      <color rgb="FF008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0B1D3A"/>
      <name val="Arial"/>
      <family val="0"/>
      <charset val="1"/>
    </font>
    <font>
      <i val="true"/>
      <sz val="9"/>
      <color rgb="FFF59E0B"/>
      <name val="Arial"/>
      <family val="0"/>
      <charset val="1"/>
    </font>
    <font>
      <b val="true"/>
      <sz val="10"/>
      <color rgb="FFE11D48"/>
      <name val="Arial"/>
      <family val="0"/>
      <charset val="1"/>
    </font>
    <font>
      <sz val="10"/>
      <color rgb="FF334155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1F5F9"/>
        <bgColor rgb="FFF8FAFC"/>
      </patternFill>
    </fill>
    <fill>
      <patternFill patternType="solid">
        <fgColor rgb="FFFFFBEB"/>
        <bgColor rgb="FFF8FAFC"/>
      </patternFill>
    </fill>
    <fill>
      <patternFill patternType="solid">
        <fgColor rgb="FF0B1D3A"/>
        <bgColor rgb="FF003300"/>
      </patternFill>
    </fill>
    <fill>
      <patternFill patternType="solid">
        <fgColor rgb="FFF8FAF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FECACA"/>
        </patternFill>
      </fill>
    </dxf>
  </dxfs>
  <colors>
    <indexedColors>
      <rgbColor rgb="FF000000"/>
      <rgbColor rgb="FFFFFFFF"/>
      <rgbColor rgb="FFE11D48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BEB"/>
      <rgbColor rgb="FFF1F5F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8F0"/>
      <rgbColor rgb="FFF8FAFC"/>
      <rgbColor rgb="FFFFFF99"/>
      <rgbColor rgb="FF99CCFF"/>
      <rgbColor rgb="FFFF99CC"/>
      <rgbColor rgb="FFCC99FF"/>
      <rgbColor rgb="FFFECACA"/>
      <rgbColor rgb="FF3366FF"/>
      <rgbColor rgb="FF33CCCC"/>
      <rgbColor rgb="FF99CC00"/>
      <rgbColor rgb="FFFFCC00"/>
      <rgbColor rgb="FFF59E0B"/>
      <rgbColor rgb="FFFF6600"/>
      <rgbColor rgb="FF666699"/>
      <rgbColor rgb="FF94A3B8"/>
      <rgbColor rgb="FF0B1D3A"/>
      <rgbColor rgb="FF339966"/>
      <rgbColor rgb="FF003300"/>
      <rgbColor rgb="FF333300"/>
      <rgbColor rgb="FF993300"/>
      <rgbColor rgb="FF993366"/>
      <rgbColor rgb="FF333399"/>
      <rgbColor rgb="FF3341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8"/>
    <col collapsed="false" customWidth="true" hidden="false" outlineLevel="0" max="3" min="3" style="0" width="16"/>
    <col collapsed="false" customWidth="true" hidden="false" outlineLevel="0" max="4" min="4" style="0" width="18"/>
    <col collapsed="false" customWidth="true" hidden="false" outlineLevel="0" max="5" min="5" style="0" width="16"/>
    <col collapsed="false" customWidth="true" hidden="false" outlineLevel="0" max="6" min="6" style="0" width="36"/>
  </cols>
  <sheetData>
    <row r="1" customFormat="false" ht="22.0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</row>
    <row r="5" customFormat="false" ht="15" hidden="false" customHeight="false" outlineLevel="0" collapsed="false">
      <c r="A5" s="0" t="s">
        <v>3</v>
      </c>
      <c r="B5" s="4" t="n">
        <v>4000000</v>
      </c>
    </row>
    <row r="6" customFormat="false" ht="15" hidden="false" customHeight="false" outlineLevel="0" collapsed="false">
      <c r="A6" s="0" t="s">
        <v>4</v>
      </c>
      <c r="B6" s="4" t="n">
        <v>2000000</v>
      </c>
    </row>
    <row r="8" customFormat="false" ht="15" hidden="false" customHeight="false" outlineLevel="0" collapsed="false">
      <c r="A8" s="3" t="s">
        <v>5</v>
      </c>
      <c r="B8" s="3"/>
      <c r="C8" s="3"/>
      <c r="D8" s="3"/>
      <c r="E8" s="3"/>
      <c r="F8" s="3"/>
    </row>
    <row r="9" customFormat="false" ht="15" hidden="false" customHeight="false" outlineLevel="0" collapsed="false">
      <c r="A9" s="0" t="s">
        <v>6</v>
      </c>
      <c r="B9" s="5" t="n">
        <v>0.3</v>
      </c>
    </row>
    <row r="11" customFormat="false" ht="15" hidden="false" customHeight="false" outlineLevel="0" collapsed="false">
      <c r="A11" s="3" t="s">
        <v>7</v>
      </c>
      <c r="B11" s="3"/>
      <c r="C11" s="3"/>
      <c r="D11" s="3"/>
      <c r="E11" s="3"/>
      <c r="F11" s="3"/>
    </row>
    <row r="12" customFormat="false" ht="15" hidden="false" customHeight="false" outlineLevel="0" collapsed="false">
      <c r="A12" s="6" t="s">
        <v>8</v>
      </c>
      <c r="B12" s="6" t="s">
        <v>9</v>
      </c>
      <c r="C12" s="6" t="s">
        <v>10</v>
      </c>
      <c r="D12" s="6" t="s">
        <v>11</v>
      </c>
      <c r="E12" s="6" t="s">
        <v>12</v>
      </c>
      <c r="F12" s="6" t="s">
        <v>13</v>
      </c>
    </row>
    <row r="13" customFormat="false" ht="15" hidden="false" customHeight="false" outlineLevel="0" collapsed="false">
      <c r="A13" s="7" t="n">
        <v>1</v>
      </c>
      <c r="B13" s="8" t="n">
        <v>1400000</v>
      </c>
      <c r="C13" s="8" t="n">
        <v>480000</v>
      </c>
      <c r="D13" s="8" t="n">
        <v>780000</v>
      </c>
      <c r="E13" s="8" t="n">
        <v>0</v>
      </c>
      <c r="F13" s="9" t="s">
        <v>14</v>
      </c>
    </row>
    <row r="14" customFormat="false" ht="15" hidden="false" customHeight="false" outlineLevel="0" collapsed="false">
      <c r="A14" s="7" t="n">
        <v>2</v>
      </c>
      <c r="B14" s="8" t="n">
        <v>1420000</v>
      </c>
      <c r="C14" s="8" t="n">
        <v>0</v>
      </c>
      <c r="D14" s="8" t="n">
        <v>820000</v>
      </c>
      <c r="E14" s="8" t="n">
        <v>0</v>
      </c>
      <c r="F14" s="9"/>
    </row>
    <row r="15" customFormat="false" ht="15" hidden="false" customHeight="false" outlineLevel="0" collapsed="false">
      <c r="A15" s="7" t="n">
        <v>3</v>
      </c>
      <c r="B15" s="8" t="n">
        <v>1350000</v>
      </c>
      <c r="C15" s="8" t="n">
        <v>480000</v>
      </c>
      <c r="D15" s="8" t="n">
        <v>850000</v>
      </c>
      <c r="E15" s="8" t="n">
        <v>0</v>
      </c>
      <c r="F15" s="9" t="s">
        <v>14</v>
      </c>
    </row>
    <row r="16" customFormat="false" ht="15" hidden="false" customHeight="false" outlineLevel="0" collapsed="false">
      <c r="A16" s="7" t="n">
        <v>4</v>
      </c>
      <c r="B16" s="8" t="n">
        <v>1450000</v>
      </c>
      <c r="C16" s="8" t="n">
        <v>0</v>
      </c>
      <c r="D16" s="8" t="n">
        <v>1400000</v>
      </c>
      <c r="E16" s="8" t="n">
        <v>250000</v>
      </c>
      <c r="F16" s="9" t="s">
        <v>15</v>
      </c>
    </row>
    <row r="17" customFormat="false" ht="15" hidden="false" customHeight="false" outlineLevel="0" collapsed="false">
      <c r="A17" s="7" t="n">
        <v>5</v>
      </c>
      <c r="B17" s="8" t="n">
        <v>1380000</v>
      </c>
      <c r="C17" s="8" t="n">
        <v>480000</v>
      </c>
      <c r="D17" s="8" t="n">
        <v>820000</v>
      </c>
      <c r="E17" s="8" t="n">
        <v>0</v>
      </c>
      <c r="F17" s="9" t="s">
        <v>14</v>
      </c>
    </row>
    <row r="18" customFormat="false" ht="15" hidden="false" customHeight="false" outlineLevel="0" collapsed="false">
      <c r="A18" s="7" t="n">
        <v>6</v>
      </c>
      <c r="B18" s="8" t="n">
        <v>1420000</v>
      </c>
      <c r="C18" s="8" t="n">
        <v>0</v>
      </c>
      <c r="D18" s="8" t="n">
        <v>800000</v>
      </c>
      <c r="E18" s="8" t="n">
        <v>0</v>
      </c>
      <c r="F18" s="9"/>
    </row>
    <row r="19" customFormat="false" ht="15" hidden="false" customHeight="false" outlineLevel="0" collapsed="false">
      <c r="A19" s="7" t="n">
        <v>7</v>
      </c>
      <c r="B19" s="8" t="n">
        <v>1400000</v>
      </c>
      <c r="C19" s="8" t="n">
        <v>480000</v>
      </c>
      <c r="D19" s="8" t="n">
        <v>840000</v>
      </c>
      <c r="E19" s="8" t="n">
        <v>0</v>
      </c>
      <c r="F19" s="9" t="s">
        <v>14</v>
      </c>
    </row>
    <row r="20" customFormat="false" ht="15" hidden="false" customHeight="false" outlineLevel="0" collapsed="false">
      <c r="A20" s="7" t="n">
        <v>8</v>
      </c>
      <c r="B20" s="8" t="n">
        <v>1440000</v>
      </c>
      <c r="C20" s="8" t="n">
        <v>0</v>
      </c>
      <c r="D20" s="8" t="n">
        <v>820000</v>
      </c>
      <c r="E20" s="8" t="n">
        <v>250000</v>
      </c>
      <c r="F20" s="9" t="s">
        <v>16</v>
      </c>
    </row>
    <row r="21" customFormat="false" ht="15" hidden="false" customHeight="false" outlineLevel="0" collapsed="false">
      <c r="A21" s="7" t="n">
        <v>9</v>
      </c>
      <c r="B21" s="8" t="n">
        <v>1380000</v>
      </c>
      <c r="C21" s="8" t="n">
        <v>480000</v>
      </c>
      <c r="D21" s="8" t="n">
        <v>780000</v>
      </c>
      <c r="E21" s="8" t="n">
        <v>0</v>
      </c>
      <c r="F21" s="9" t="s">
        <v>14</v>
      </c>
    </row>
    <row r="22" customFormat="false" ht="15" hidden="false" customHeight="false" outlineLevel="0" collapsed="false">
      <c r="A22" s="7" t="n">
        <v>10</v>
      </c>
      <c r="B22" s="8" t="n">
        <v>1420000</v>
      </c>
      <c r="C22" s="8" t="n">
        <v>0</v>
      </c>
      <c r="D22" s="8" t="n">
        <v>840000</v>
      </c>
      <c r="E22" s="8" t="n">
        <v>0</v>
      </c>
      <c r="F22" s="9"/>
    </row>
    <row r="23" customFormat="false" ht="15" hidden="false" customHeight="false" outlineLevel="0" collapsed="false">
      <c r="A23" s="7" t="n">
        <v>11</v>
      </c>
      <c r="B23" s="8" t="n">
        <v>1400000</v>
      </c>
      <c r="C23" s="8" t="n">
        <v>480000</v>
      </c>
      <c r="D23" s="8" t="n">
        <v>820000</v>
      </c>
      <c r="E23" s="8" t="n">
        <v>0</v>
      </c>
      <c r="F23" s="9" t="s">
        <v>14</v>
      </c>
    </row>
    <row r="24" customFormat="false" ht="15" hidden="false" customHeight="false" outlineLevel="0" collapsed="false">
      <c r="A24" s="7" t="n">
        <v>12</v>
      </c>
      <c r="B24" s="8" t="n">
        <v>1450000</v>
      </c>
      <c r="C24" s="8" t="n">
        <v>0</v>
      </c>
      <c r="D24" s="8" t="n">
        <v>860000</v>
      </c>
      <c r="E24" s="8" t="n">
        <v>250000</v>
      </c>
      <c r="F24" s="9" t="s">
        <v>16</v>
      </c>
    </row>
    <row r="25" customFormat="false" ht="15" hidden="false" customHeight="false" outlineLevel="0" collapsed="false">
      <c r="A25" s="7" t="n">
        <v>13</v>
      </c>
      <c r="B25" s="8" t="n">
        <v>1400000</v>
      </c>
      <c r="C25" s="8" t="n">
        <v>480000</v>
      </c>
      <c r="D25" s="8" t="n">
        <v>800000</v>
      </c>
      <c r="E25" s="8" t="n">
        <v>0</v>
      </c>
      <c r="F25" s="9" t="s">
        <v>14</v>
      </c>
    </row>
    <row r="28" customFormat="false" ht="15" hidden="false" customHeight="false" outlineLevel="0" collapsed="false">
      <c r="A28" s="10" t="s">
        <v>17</v>
      </c>
    </row>
  </sheetData>
  <mergeCells count="5">
    <mergeCell ref="A1:F1"/>
    <mergeCell ref="A2:F2"/>
    <mergeCell ref="A4:F4"/>
    <mergeCell ref="A8:F8"/>
    <mergeCell ref="A11:F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14" min="2" style="0" width="11"/>
    <col collapsed="false" customWidth="true" hidden="false" outlineLevel="0" max="15" min="15" style="0" width="13"/>
  </cols>
  <sheetData>
    <row r="1" customFormat="false" ht="22.05" hidden="false" customHeight="false" outlineLevel="0" collapsed="false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" hidden="false" customHeight="false" outlineLevel="0" collapsed="false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4" customFormat="false" ht="15" hidden="false" customHeight="false" outlineLevel="0" collapsed="false">
      <c r="A4" s="11" t="s">
        <v>20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25</v>
      </c>
      <c r="G4" s="6" t="s">
        <v>26</v>
      </c>
      <c r="H4" s="6" t="s">
        <v>27</v>
      </c>
      <c r="I4" s="6" t="s">
        <v>28</v>
      </c>
      <c r="J4" s="6" t="s">
        <v>29</v>
      </c>
      <c r="K4" s="6" t="s">
        <v>30</v>
      </c>
      <c r="L4" s="6" t="s">
        <v>31</v>
      </c>
      <c r="M4" s="6" t="s">
        <v>32</v>
      </c>
      <c r="N4" s="6" t="s">
        <v>33</v>
      </c>
      <c r="O4" s="6" t="s">
        <v>34</v>
      </c>
    </row>
    <row r="5" customFormat="false" ht="15" hidden="false" customHeight="false" outlineLevel="0" collapsed="false">
      <c r="A5" s="12" t="s">
        <v>35</v>
      </c>
      <c r="B5" s="13" t="n">
        <f aca="false">Inputs!B13</f>
        <v>1400000</v>
      </c>
      <c r="C5" s="13" t="n">
        <f aca="false">Inputs!B14</f>
        <v>1420000</v>
      </c>
      <c r="D5" s="13" t="n">
        <f aca="false">Inputs!B15</f>
        <v>1350000</v>
      </c>
      <c r="E5" s="13" t="n">
        <f aca="false">Inputs!B16</f>
        <v>1450000</v>
      </c>
      <c r="F5" s="13" t="n">
        <f aca="false">Inputs!B17</f>
        <v>1380000</v>
      </c>
      <c r="G5" s="13" t="n">
        <f aca="false">Inputs!B18</f>
        <v>1420000</v>
      </c>
      <c r="H5" s="13" t="n">
        <f aca="false">Inputs!B19</f>
        <v>1400000</v>
      </c>
      <c r="I5" s="13" t="n">
        <f aca="false">Inputs!B20</f>
        <v>1440000</v>
      </c>
      <c r="J5" s="13" t="n">
        <f aca="false">Inputs!B21</f>
        <v>1380000</v>
      </c>
      <c r="K5" s="13" t="n">
        <f aca="false">Inputs!B22</f>
        <v>1420000</v>
      </c>
      <c r="L5" s="13" t="n">
        <f aca="false">Inputs!B23</f>
        <v>1400000</v>
      </c>
      <c r="M5" s="13" t="n">
        <f aca="false">Inputs!B24</f>
        <v>1450000</v>
      </c>
      <c r="N5" s="13" t="n">
        <f aca="false">Inputs!B25</f>
        <v>1400000</v>
      </c>
      <c r="O5" s="14" t="n">
        <f aca="false">SUM(B5:N5)</f>
        <v>18310000</v>
      </c>
    </row>
    <row r="6" customFormat="false" ht="15" hidden="false" customHeight="false" outlineLevel="0" collapsed="false">
      <c r="A6" s="12" t="s">
        <v>36</v>
      </c>
      <c r="B6" s="13" t="n">
        <f aca="false">-Inputs!C13</f>
        <v>-480000</v>
      </c>
      <c r="C6" s="13" t="n">
        <f aca="false">-Inputs!C14</f>
        <v>-0</v>
      </c>
      <c r="D6" s="13" t="n">
        <f aca="false">-Inputs!C15</f>
        <v>-480000</v>
      </c>
      <c r="E6" s="13" t="n">
        <f aca="false">-Inputs!C16</f>
        <v>-0</v>
      </c>
      <c r="F6" s="13" t="n">
        <f aca="false">-Inputs!C17</f>
        <v>-480000</v>
      </c>
      <c r="G6" s="13" t="n">
        <f aca="false">-Inputs!C18</f>
        <v>-0</v>
      </c>
      <c r="H6" s="13" t="n">
        <f aca="false">-Inputs!C19</f>
        <v>-480000</v>
      </c>
      <c r="I6" s="13" t="n">
        <f aca="false">-Inputs!C20</f>
        <v>-0</v>
      </c>
      <c r="J6" s="13" t="n">
        <f aca="false">-Inputs!C21</f>
        <v>-480000</v>
      </c>
      <c r="K6" s="13" t="n">
        <f aca="false">-Inputs!C22</f>
        <v>-0</v>
      </c>
      <c r="L6" s="13" t="n">
        <f aca="false">-Inputs!C23</f>
        <v>-480000</v>
      </c>
      <c r="M6" s="13" t="n">
        <f aca="false">-Inputs!C24</f>
        <v>-0</v>
      </c>
      <c r="N6" s="13" t="n">
        <f aca="false">-Inputs!C25</f>
        <v>-480000</v>
      </c>
      <c r="O6" s="14" t="n">
        <f aca="false">SUM(B6:N6)</f>
        <v>-3360000</v>
      </c>
    </row>
    <row r="7" customFormat="false" ht="15" hidden="false" customHeight="false" outlineLevel="0" collapsed="false">
      <c r="A7" s="12" t="s">
        <v>37</v>
      </c>
      <c r="B7" s="13" t="n">
        <f aca="false">-Inputs!D13</f>
        <v>-780000</v>
      </c>
      <c r="C7" s="13" t="n">
        <f aca="false">-Inputs!D14</f>
        <v>-820000</v>
      </c>
      <c r="D7" s="13" t="n">
        <f aca="false">-Inputs!D15</f>
        <v>-850000</v>
      </c>
      <c r="E7" s="13" t="n">
        <f aca="false">-Inputs!D16</f>
        <v>-1400000</v>
      </c>
      <c r="F7" s="13" t="n">
        <f aca="false">-Inputs!D17</f>
        <v>-820000</v>
      </c>
      <c r="G7" s="13" t="n">
        <f aca="false">-Inputs!D18</f>
        <v>-800000</v>
      </c>
      <c r="H7" s="13" t="n">
        <f aca="false">-Inputs!D19</f>
        <v>-840000</v>
      </c>
      <c r="I7" s="13" t="n">
        <f aca="false">-Inputs!D20</f>
        <v>-820000</v>
      </c>
      <c r="J7" s="13" t="n">
        <f aca="false">-Inputs!D21</f>
        <v>-780000</v>
      </c>
      <c r="K7" s="13" t="n">
        <f aca="false">-Inputs!D22</f>
        <v>-840000</v>
      </c>
      <c r="L7" s="13" t="n">
        <f aca="false">-Inputs!D23</f>
        <v>-820000</v>
      </c>
      <c r="M7" s="13" t="n">
        <f aca="false">-Inputs!D24</f>
        <v>-860000</v>
      </c>
      <c r="N7" s="13" t="n">
        <f aca="false">-Inputs!D25</f>
        <v>-800000</v>
      </c>
      <c r="O7" s="14" t="n">
        <f aca="false">SUM(B7:N7)</f>
        <v>-11230000</v>
      </c>
    </row>
    <row r="8" customFormat="false" ht="15" hidden="false" customHeight="false" outlineLevel="0" collapsed="false">
      <c r="A8" s="12" t="s">
        <v>16</v>
      </c>
      <c r="B8" s="13" t="n">
        <f aca="false">-Inputs!E13</f>
        <v>-0</v>
      </c>
      <c r="C8" s="13" t="n">
        <f aca="false">-Inputs!E14</f>
        <v>-0</v>
      </c>
      <c r="D8" s="13" t="n">
        <f aca="false">-Inputs!E15</f>
        <v>-0</v>
      </c>
      <c r="E8" s="13" t="n">
        <f aca="false">-Inputs!E16</f>
        <v>-250000</v>
      </c>
      <c r="F8" s="13" t="n">
        <f aca="false">-Inputs!E17</f>
        <v>-0</v>
      </c>
      <c r="G8" s="13" t="n">
        <f aca="false">-Inputs!E18</f>
        <v>-0</v>
      </c>
      <c r="H8" s="13" t="n">
        <f aca="false">-Inputs!E19</f>
        <v>-0</v>
      </c>
      <c r="I8" s="13" t="n">
        <f aca="false">-Inputs!E20</f>
        <v>-250000</v>
      </c>
      <c r="J8" s="13" t="n">
        <f aca="false">-Inputs!E21</f>
        <v>-0</v>
      </c>
      <c r="K8" s="13" t="n">
        <f aca="false">-Inputs!E22</f>
        <v>-0</v>
      </c>
      <c r="L8" s="13" t="n">
        <f aca="false">-Inputs!E23</f>
        <v>-0</v>
      </c>
      <c r="M8" s="13" t="n">
        <f aca="false">-Inputs!E24</f>
        <v>-250000</v>
      </c>
      <c r="N8" s="13" t="n">
        <f aca="false">-Inputs!E25</f>
        <v>-0</v>
      </c>
      <c r="O8" s="14" t="n">
        <f aca="false">SUM(B8:N8)</f>
        <v>-750000</v>
      </c>
    </row>
    <row r="9" customFormat="false" ht="15" hidden="false" customHeight="false" outlineLevel="0" collapsed="false">
      <c r="A9" s="15" t="s">
        <v>38</v>
      </c>
      <c r="B9" s="16" t="n">
        <f aca="false">SUM(B5:B8)</f>
        <v>140000</v>
      </c>
      <c r="C9" s="16" t="n">
        <f aca="false">SUM(C5:C8)</f>
        <v>600000</v>
      </c>
      <c r="D9" s="16" t="n">
        <f aca="false">SUM(D5:D8)</f>
        <v>20000</v>
      </c>
      <c r="E9" s="16" t="n">
        <f aca="false">SUM(E5:E8)</f>
        <v>-200000</v>
      </c>
      <c r="F9" s="16" t="n">
        <f aca="false">SUM(F5:F8)</f>
        <v>80000</v>
      </c>
      <c r="G9" s="16" t="n">
        <f aca="false">SUM(G5:G8)</f>
        <v>620000</v>
      </c>
      <c r="H9" s="16" t="n">
        <f aca="false">SUM(H5:H8)</f>
        <v>80000</v>
      </c>
      <c r="I9" s="16" t="n">
        <f aca="false">SUM(I5:I8)</f>
        <v>370000</v>
      </c>
      <c r="J9" s="16" t="n">
        <f aca="false">SUM(J5:J8)</f>
        <v>120000</v>
      </c>
      <c r="K9" s="16" t="n">
        <f aca="false">SUM(K5:K8)</f>
        <v>580000</v>
      </c>
      <c r="L9" s="16" t="n">
        <f aca="false">SUM(L5:L8)</f>
        <v>100000</v>
      </c>
      <c r="M9" s="16" t="n">
        <f aca="false">SUM(M5:M8)</f>
        <v>340000</v>
      </c>
      <c r="N9" s="16" t="n">
        <f aca="false">SUM(N5:N8)</f>
        <v>120000</v>
      </c>
      <c r="O9" s="14" t="n">
        <f aca="false">SUM(B9:N9)</f>
        <v>2970000</v>
      </c>
    </row>
    <row r="10" customFormat="false" ht="15" hidden="false" customHeight="false" outlineLevel="0" collapsed="false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customFormat="false" ht="15" hidden="false" customHeight="false" outlineLevel="0" collapsed="false">
      <c r="A11" s="15" t="s">
        <v>39</v>
      </c>
      <c r="B11" s="18" t="n">
        <f aca="false">Inputs!B5+B9</f>
        <v>4140000</v>
      </c>
      <c r="C11" s="18" t="n">
        <f aca="false">B11+C9</f>
        <v>4740000</v>
      </c>
      <c r="D11" s="18" t="n">
        <f aca="false">C11+D9</f>
        <v>4760000</v>
      </c>
      <c r="E11" s="18" t="n">
        <f aca="false">D11+E9</f>
        <v>4560000</v>
      </c>
      <c r="F11" s="18" t="n">
        <f aca="false">E11+F9</f>
        <v>4640000</v>
      </c>
      <c r="G11" s="18" t="n">
        <f aca="false">F11+G9</f>
        <v>5260000</v>
      </c>
      <c r="H11" s="18" t="n">
        <f aca="false">G11+H9</f>
        <v>5340000</v>
      </c>
      <c r="I11" s="18" t="n">
        <f aca="false">H11+I9</f>
        <v>5710000</v>
      </c>
      <c r="J11" s="18" t="n">
        <f aca="false">I11+J9</f>
        <v>5830000</v>
      </c>
      <c r="K11" s="18" t="n">
        <f aca="false">J11+K9</f>
        <v>6410000</v>
      </c>
      <c r="L11" s="18" t="n">
        <f aca="false">K11+L9</f>
        <v>6510000</v>
      </c>
      <c r="M11" s="18" t="n">
        <f aca="false">L11+M9</f>
        <v>6850000</v>
      </c>
      <c r="N11" s="18" t="n">
        <f aca="false">M11+N9</f>
        <v>6970000</v>
      </c>
      <c r="O11" s="17"/>
    </row>
    <row r="12" customFormat="false" ht="15" hidden="false" customHeight="false" outlineLevel="0" collapsed="false">
      <c r="A12" s="9" t="s">
        <v>40</v>
      </c>
      <c r="B12" s="19" t="n">
        <f aca="false">Inputs!B6</f>
        <v>2000000</v>
      </c>
      <c r="C12" s="19" t="n">
        <f aca="false">Inputs!B6</f>
        <v>2000000</v>
      </c>
      <c r="D12" s="19" t="n">
        <f aca="false">Inputs!B6</f>
        <v>2000000</v>
      </c>
      <c r="E12" s="19" t="n">
        <f aca="false">Inputs!B6</f>
        <v>2000000</v>
      </c>
      <c r="F12" s="19" t="n">
        <f aca="false">Inputs!B6</f>
        <v>2000000</v>
      </c>
      <c r="G12" s="19" t="n">
        <f aca="false">Inputs!B6</f>
        <v>2000000</v>
      </c>
      <c r="H12" s="19" t="n">
        <f aca="false">Inputs!B6</f>
        <v>2000000</v>
      </c>
      <c r="I12" s="19" t="n">
        <f aca="false">Inputs!B6</f>
        <v>2000000</v>
      </c>
      <c r="J12" s="19" t="n">
        <f aca="false">Inputs!B6</f>
        <v>2000000</v>
      </c>
      <c r="K12" s="19" t="n">
        <f aca="false">Inputs!B6</f>
        <v>2000000</v>
      </c>
      <c r="L12" s="19" t="n">
        <f aca="false">Inputs!B6</f>
        <v>2000000</v>
      </c>
      <c r="M12" s="19" t="n">
        <f aca="false">Inputs!B6</f>
        <v>2000000</v>
      </c>
      <c r="N12" s="19" t="n">
        <f aca="false">Inputs!B6</f>
        <v>2000000</v>
      </c>
      <c r="O12" s="17"/>
    </row>
    <row r="13" customFormat="false" ht="15" hidden="false" customHeight="false" outlineLevel="0" collapsed="false">
      <c r="A13" s="12" t="s">
        <v>41</v>
      </c>
      <c r="B13" s="14" t="n">
        <f aca="false">B11-B12</f>
        <v>2140000</v>
      </c>
      <c r="C13" s="14" t="n">
        <f aca="false">C11-C12</f>
        <v>2740000</v>
      </c>
      <c r="D13" s="14" t="n">
        <f aca="false">D11-D12</f>
        <v>2760000</v>
      </c>
      <c r="E13" s="14" t="n">
        <f aca="false">E11-E12</f>
        <v>2560000</v>
      </c>
      <c r="F13" s="14" t="n">
        <f aca="false">F11-F12</f>
        <v>2640000</v>
      </c>
      <c r="G13" s="14" t="n">
        <f aca="false">G11-G12</f>
        <v>3260000</v>
      </c>
      <c r="H13" s="14" t="n">
        <f aca="false">H11-H12</f>
        <v>3340000</v>
      </c>
      <c r="I13" s="14" t="n">
        <f aca="false">I11-I12</f>
        <v>3710000</v>
      </c>
      <c r="J13" s="14" t="n">
        <f aca="false">J11-J12</f>
        <v>3830000</v>
      </c>
      <c r="K13" s="14" t="n">
        <f aca="false">K11-K12</f>
        <v>4410000</v>
      </c>
      <c r="L13" s="14" t="n">
        <f aca="false">L11-L12</f>
        <v>4510000</v>
      </c>
      <c r="M13" s="14" t="n">
        <f aca="false">M11-M12</f>
        <v>4850000</v>
      </c>
      <c r="N13" s="14" t="n">
        <f aca="false">N11-N12</f>
        <v>4970000</v>
      </c>
      <c r="O13" s="17"/>
    </row>
    <row r="16" customFormat="false" ht="15" hidden="false" customHeight="false" outlineLevel="0" collapsed="false">
      <c r="A16" s="10" t="s">
        <v>17</v>
      </c>
    </row>
  </sheetData>
  <mergeCells count="2">
    <mergeCell ref="A1:O1"/>
    <mergeCell ref="A2:O2"/>
  </mergeCells>
  <conditionalFormatting sqref="B11:N11">
    <cfRule type="cellIs" priority="2" operator="lessThan" aboveAverage="0" equalAverage="0" bottom="0" percent="0" rank="0" text="" dxfId="0">
      <formula>Inputs!$B$6</formula>
    </cfRule>
  </conditionalFormatting>
  <conditionalFormatting sqref="B13:N13">
    <cfRule type="cellIs" priority="3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14" min="2" style="0" width="11"/>
    <col collapsed="false" customWidth="true" hidden="false" outlineLevel="0" max="15" min="15" style="0" width="13"/>
  </cols>
  <sheetData>
    <row r="1" customFormat="false" ht="22.05" hidden="false" customHeight="false" outlineLevel="0" collapsed="false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" hidden="false" customHeight="false" outlineLevel="0" collapsed="false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4" customFormat="false" ht="15" hidden="false" customHeight="false" outlineLevel="0" collapsed="false">
      <c r="A4" s="11" t="s">
        <v>20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25</v>
      </c>
      <c r="G4" s="6" t="s">
        <v>26</v>
      </c>
      <c r="H4" s="6" t="s">
        <v>27</v>
      </c>
      <c r="I4" s="6" t="s">
        <v>28</v>
      </c>
      <c r="J4" s="6" t="s">
        <v>29</v>
      </c>
      <c r="K4" s="6" t="s">
        <v>30</v>
      </c>
      <c r="L4" s="6" t="s">
        <v>31</v>
      </c>
      <c r="M4" s="6" t="s">
        <v>32</v>
      </c>
      <c r="N4" s="6" t="s">
        <v>33</v>
      </c>
      <c r="O4" s="6" t="s">
        <v>34</v>
      </c>
    </row>
    <row r="5" customFormat="false" ht="15" hidden="false" customHeight="false" outlineLevel="0" collapsed="false">
      <c r="A5" s="12" t="s">
        <v>44</v>
      </c>
      <c r="B5" s="13" t="n">
        <f aca="false">Inputs!B13*(1-Inputs!$B$9)</f>
        <v>980000</v>
      </c>
      <c r="C5" s="13" t="n">
        <f aca="false">Inputs!B14*(1-Inputs!$B$9)</f>
        <v>994000</v>
      </c>
      <c r="D5" s="13" t="n">
        <f aca="false">Inputs!B15*(1-Inputs!$B$9)</f>
        <v>945000</v>
      </c>
      <c r="E5" s="13" t="n">
        <f aca="false">Inputs!B16+Inputs!B13*Inputs!$B$9</f>
        <v>1870000</v>
      </c>
      <c r="F5" s="13" t="n">
        <f aca="false">Inputs!B17+Inputs!B14*Inputs!$B$9</f>
        <v>1806000</v>
      </c>
      <c r="G5" s="13" t="n">
        <f aca="false">Inputs!B18+Inputs!B15*Inputs!$B$9</f>
        <v>1825000</v>
      </c>
      <c r="H5" s="13" t="n">
        <f aca="false">Inputs!B19</f>
        <v>1400000</v>
      </c>
      <c r="I5" s="13" t="n">
        <f aca="false">Inputs!B20</f>
        <v>1440000</v>
      </c>
      <c r="J5" s="13" t="n">
        <f aca="false">Inputs!B21</f>
        <v>1380000</v>
      </c>
      <c r="K5" s="13" t="n">
        <f aca="false">Inputs!B22</f>
        <v>1420000</v>
      </c>
      <c r="L5" s="13" t="n">
        <f aca="false">Inputs!B23</f>
        <v>1400000</v>
      </c>
      <c r="M5" s="13" t="n">
        <f aca="false">Inputs!B24</f>
        <v>1450000</v>
      </c>
      <c r="N5" s="13" t="n">
        <f aca="false">Inputs!B25</f>
        <v>1400000</v>
      </c>
      <c r="O5" s="14" t="n">
        <f aca="false">SUM(B5:N5)</f>
        <v>18310000</v>
      </c>
    </row>
    <row r="6" customFormat="false" ht="15" hidden="false" customHeight="false" outlineLevel="0" collapsed="false">
      <c r="A6" s="12" t="s">
        <v>36</v>
      </c>
      <c r="B6" s="13" t="n">
        <f aca="false">Forecast!B6</f>
        <v>-480000</v>
      </c>
      <c r="C6" s="13" t="n">
        <f aca="false">Forecast!C6</f>
        <v>-0</v>
      </c>
      <c r="D6" s="13" t="n">
        <f aca="false">Forecast!D6</f>
        <v>-480000</v>
      </c>
      <c r="E6" s="13" t="n">
        <f aca="false">Forecast!E6</f>
        <v>-0</v>
      </c>
      <c r="F6" s="13" t="n">
        <f aca="false">Forecast!F6</f>
        <v>-480000</v>
      </c>
      <c r="G6" s="13" t="n">
        <f aca="false">Forecast!G6</f>
        <v>-0</v>
      </c>
      <c r="H6" s="13" t="n">
        <f aca="false">Forecast!H6</f>
        <v>-480000</v>
      </c>
      <c r="I6" s="13" t="n">
        <f aca="false">Forecast!I6</f>
        <v>-0</v>
      </c>
      <c r="J6" s="13" t="n">
        <f aca="false">Forecast!J6</f>
        <v>-480000</v>
      </c>
      <c r="K6" s="13" t="n">
        <f aca="false">Forecast!K6</f>
        <v>-0</v>
      </c>
      <c r="L6" s="13" t="n">
        <f aca="false">Forecast!L6</f>
        <v>-480000</v>
      </c>
      <c r="M6" s="13" t="n">
        <f aca="false">Forecast!M6</f>
        <v>-0</v>
      </c>
      <c r="N6" s="13" t="n">
        <f aca="false">Forecast!N6</f>
        <v>-480000</v>
      </c>
      <c r="O6" s="14" t="n">
        <f aca="false">SUM(B6:N6)</f>
        <v>-3360000</v>
      </c>
    </row>
    <row r="7" customFormat="false" ht="15" hidden="false" customHeight="false" outlineLevel="0" collapsed="false">
      <c r="A7" s="12" t="s">
        <v>37</v>
      </c>
      <c r="B7" s="13" t="n">
        <f aca="false">Forecast!B7</f>
        <v>-780000</v>
      </c>
      <c r="C7" s="13" t="n">
        <f aca="false">Forecast!C7</f>
        <v>-820000</v>
      </c>
      <c r="D7" s="13" t="n">
        <f aca="false">Forecast!D7</f>
        <v>-850000</v>
      </c>
      <c r="E7" s="13" t="n">
        <f aca="false">Forecast!E7</f>
        <v>-1400000</v>
      </c>
      <c r="F7" s="13" t="n">
        <f aca="false">Forecast!F7</f>
        <v>-820000</v>
      </c>
      <c r="G7" s="13" t="n">
        <f aca="false">Forecast!G7</f>
        <v>-800000</v>
      </c>
      <c r="H7" s="13" t="n">
        <f aca="false">Forecast!H7</f>
        <v>-840000</v>
      </c>
      <c r="I7" s="13" t="n">
        <f aca="false">Forecast!I7</f>
        <v>-820000</v>
      </c>
      <c r="J7" s="13" t="n">
        <f aca="false">Forecast!J7</f>
        <v>-780000</v>
      </c>
      <c r="K7" s="13" t="n">
        <f aca="false">Forecast!K7</f>
        <v>-840000</v>
      </c>
      <c r="L7" s="13" t="n">
        <f aca="false">Forecast!L7</f>
        <v>-820000</v>
      </c>
      <c r="M7" s="13" t="n">
        <f aca="false">Forecast!M7</f>
        <v>-860000</v>
      </c>
      <c r="N7" s="13" t="n">
        <f aca="false">Forecast!N7</f>
        <v>-800000</v>
      </c>
      <c r="O7" s="14" t="n">
        <f aca="false">SUM(B7:N7)</f>
        <v>-11230000</v>
      </c>
    </row>
    <row r="8" customFormat="false" ht="15" hidden="false" customHeight="false" outlineLevel="0" collapsed="false">
      <c r="A8" s="12" t="s">
        <v>16</v>
      </c>
      <c r="B8" s="13" t="n">
        <f aca="false">Forecast!B8</f>
        <v>-0</v>
      </c>
      <c r="C8" s="13" t="n">
        <f aca="false">Forecast!C8</f>
        <v>-0</v>
      </c>
      <c r="D8" s="13" t="n">
        <f aca="false">Forecast!D8</f>
        <v>-0</v>
      </c>
      <c r="E8" s="13" t="n">
        <f aca="false">Forecast!E8</f>
        <v>-250000</v>
      </c>
      <c r="F8" s="13" t="n">
        <f aca="false">Forecast!F8</f>
        <v>-0</v>
      </c>
      <c r="G8" s="13" t="n">
        <f aca="false">Forecast!G8</f>
        <v>-0</v>
      </c>
      <c r="H8" s="13" t="n">
        <f aca="false">Forecast!H8</f>
        <v>-0</v>
      </c>
      <c r="I8" s="13" t="n">
        <f aca="false">Forecast!I8</f>
        <v>-250000</v>
      </c>
      <c r="J8" s="13" t="n">
        <f aca="false">Forecast!J8</f>
        <v>-0</v>
      </c>
      <c r="K8" s="13" t="n">
        <f aca="false">Forecast!K8</f>
        <v>-0</v>
      </c>
      <c r="L8" s="13" t="n">
        <f aca="false">Forecast!L8</f>
        <v>-0</v>
      </c>
      <c r="M8" s="13" t="n">
        <f aca="false">Forecast!M8</f>
        <v>-250000</v>
      </c>
      <c r="N8" s="13" t="n">
        <f aca="false">Forecast!N8</f>
        <v>-0</v>
      </c>
      <c r="O8" s="14" t="n">
        <f aca="false">SUM(B8:N8)</f>
        <v>-750000</v>
      </c>
    </row>
    <row r="9" customFormat="false" ht="15" hidden="false" customHeight="false" outlineLevel="0" collapsed="false">
      <c r="A9" s="15" t="s">
        <v>45</v>
      </c>
      <c r="B9" s="16" t="n">
        <f aca="false">SUM(B5:B8)</f>
        <v>-280000</v>
      </c>
      <c r="C9" s="16" t="n">
        <f aca="false">SUM(C5:C8)</f>
        <v>174000</v>
      </c>
      <c r="D9" s="16" t="n">
        <f aca="false">SUM(D5:D8)</f>
        <v>-385000</v>
      </c>
      <c r="E9" s="16" t="n">
        <f aca="false">SUM(E5:E8)</f>
        <v>220000</v>
      </c>
      <c r="F9" s="16" t="n">
        <f aca="false">SUM(F5:F8)</f>
        <v>506000</v>
      </c>
      <c r="G9" s="16" t="n">
        <f aca="false">SUM(G5:G8)</f>
        <v>1025000</v>
      </c>
      <c r="H9" s="16" t="n">
        <f aca="false">SUM(H5:H8)</f>
        <v>80000</v>
      </c>
      <c r="I9" s="16" t="n">
        <f aca="false">SUM(I5:I8)</f>
        <v>370000</v>
      </c>
      <c r="J9" s="16" t="n">
        <f aca="false">SUM(J5:J8)</f>
        <v>120000</v>
      </c>
      <c r="K9" s="16" t="n">
        <f aca="false">SUM(K5:K8)</f>
        <v>580000</v>
      </c>
      <c r="L9" s="16" t="n">
        <f aca="false">SUM(L5:L8)</f>
        <v>100000</v>
      </c>
      <c r="M9" s="16" t="n">
        <f aca="false">SUM(M5:M8)</f>
        <v>340000</v>
      </c>
      <c r="N9" s="16" t="n">
        <f aca="false">SUM(N5:N8)</f>
        <v>120000</v>
      </c>
      <c r="O9" s="14" t="n">
        <f aca="false">SUM(B9:N9)</f>
        <v>2970000</v>
      </c>
    </row>
    <row r="10" customFormat="false" ht="15" hidden="false" customHeight="false" outlineLevel="0" collapsed="false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customFormat="false" ht="15" hidden="false" customHeight="false" outlineLevel="0" collapsed="false">
      <c r="A11" s="15" t="s">
        <v>46</v>
      </c>
      <c r="B11" s="18" t="n">
        <f aca="false">Inputs!B5+B9</f>
        <v>3720000</v>
      </c>
      <c r="C11" s="18" t="n">
        <f aca="false">B11+C9</f>
        <v>3894000</v>
      </c>
      <c r="D11" s="18" t="n">
        <f aca="false">C11+D9</f>
        <v>3509000</v>
      </c>
      <c r="E11" s="18" t="n">
        <f aca="false">D11+E9</f>
        <v>3729000</v>
      </c>
      <c r="F11" s="18" t="n">
        <f aca="false">E11+F9</f>
        <v>4235000</v>
      </c>
      <c r="G11" s="18" t="n">
        <f aca="false">F11+G9</f>
        <v>5260000</v>
      </c>
      <c r="H11" s="18" t="n">
        <f aca="false">G11+H9</f>
        <v>5340000</v>
      </c>
      <c r="I11" s="18" t="n">
        <f aca="false">H11+I9</f>
        <v>5710000</v>
      </c>
      <c r="J11" s="18" t="n">
        <f aca="false">I11+J9</f>
        <v>5830000</v>
      </c>
      <c r="K11" s="18" t="n">
        <f aca="false">J11+K9</f>
        <v>6410000</v>
      </c>
      <c r="L11" s="18" t="n">
        <f aca="false">K11+L9</f>
        <v>6510000</v>
      </c>
      <c r="M11" s="18" t="n">
        <f aca="false">L11+M9</f>
        <v>6850000</v>
      </c>
      <c r="N11" s="18" t="n">
        <f aca="false">M11+N9</f>
        <v>6970000</v>
      </c>
      <c r="O11" s="17"/>
    </row>
    <row r="12" customFormat="false" ht="15" hidden="false" customHeight="false" outlineLevel="0" collapsed="false">
      <c r="A12" s="9" t="s">
        <v>40</v>
      </c>
      <c r="B12" s="19" t="n">
        <f aca="false">Inputs!B6</f>
        <v>2000000</v>
      </c>
      <c r="C12" s="19" t="n">
        <f aca="false">Inputs!B6</f>
        <v>2000000</v>
      </c>
      <c r="D12" s="19" t="n">
        <f aca="false">Inputs!B6</f>
        <v>2000000</v>
      </c>
      <c r="E12" s="19" t="n">
        <f aca="false">Inputs!B6</f>
        <v>2000000</v>
      </c>
      <c r="F12" s="19" t="n">
        <f aca="false">Inputs!B6</f>
        <v>2000000</v>
      </c>
      <c r="G12" s="19" t="n">
        <f aca="false">Inputs!B6</f>
        <v>2000000</v>
      </c>
      <c r="H12" s="19" t="n">
        <f aca="false">Inputs!B6</f>
        <v>2000000</v>
      </c>
      <c r="I12" s="19" t="n">
        <f aca="false">Inputs!B6</f>
        <v>2000000</v>
      </c>
      <c r="J12" s="19" t="n">
        <f aca="false">Inputs!B6</f>
        <v>2000000</v>
      </c>
      <c r="K12" s="19" t="n">
        <f aca="false">Inputs!B6</f>
        <v>2000000</v>
      </c>
      <c r="L12" s="19" t="n">
        <f aca="false">Inputs!B6</f>
        <v>2000000</v>
      </c>
      <c r="M12" s="19" t="n">
        <f aca="false">Inputs!B6</f>
        <v>2000000</v>
      </c>
      <c r="N12" s="19" t="n">
        <f aca="false">Inputs!B6</f>
        <v>2000000</v>
      </c>
      <c r="O12" s="17"/>
    </row>
    <row r="13" customFormat="false" ht="15" hidden="false" customHeight="false" outlineLevel="0" collapsed="false">
      <c r="A13" s="15" t="s">
        <v>47</v>
      </c>
      <c r="B13" s="20" t="n">
        <f aca="false">B11-Forecast!B11</f>
        <v>-420000</v>
      </c>
      <c r="C13" s="20" t="n">
        <f aca="false">C11-Forecast!C11</f>
        <v>-846000</v>
      </c>
      <c r="D13" s="20" t="n">
        <f aca="false">D11-Forecast!D11</f>
        <v>-1251000</v>
      </c>
      <c r="E13" s="20" t="n">
        <f aca="false">E11-Forecast!E11</f>
        <v>-831000</v>
      </c>
      <c r="F13" s="20" t="n">
        <f aca="false">F11-Forecast!F11</f>
        <v>-405000</v>
      </c>
      <c r="G13" s="20" t="n">
        <f aca="false">G11-Forecast!G11</f>
        <v>0</v>
      </c>
      <c r="H13" s="20" t="n">
        <f aca="false">H11-Forecast!H11</f>
        <v>0</v>
      </c>
      <c r="I13" s="20" t="n">
        <f aca="false">I11-Forecast!I11</f>
        <v>0</v>
      </c>
      <c r="J13" s="20" t="n">
        <f aca="false">J11-Forecast!J11</f>
        <v>0</v>
      </c>
      <c r="K13" s="20" t="n">
        <f aca="false">K11-Forecast!K11</f>
        <v>0</v>
      </c>
      <c r="L13" s="20" t="n">
        <f aca="false">L11-Forecast!L11</f>
        <v>0</v>
      </c>
      <c r="M13" s="20" t="n">
        <f aca="false">M11-Forecast!M11</f>
        <v>0</v>
      </c>
      <c r="N13" s="20" t="n">
        <f aca="false">N11-Forecast!N11</f>
        <v>0</v>
      </c>
      <c r="O13" s="17"/>
    </row>
    <row r="14" customFormat="false" ht="15" hidden="false" customHeight="false" outlineLevel="0" collapsed="false">
      <c r="A14" s="12" t="s">
        <v>48</v>
      </c>
      <c r="B14" s="21" t="str">
        <f aca="false">IF(B11&lt;B12,"YES","")</f>
        <v/>
      </c>
      <c r="C14" s="21" t="str">
        <f aca="false">IF(C11&lt;C12,"YES","")</f>
        <v/>
      </c>
      <c r="D14" s="21" t="str">
        <f aca="false">IF(D11&lt;D12,"YES","")</f>
        <v/>
      </c>
      <c r="E14" s="21" t="str">
        <f aca="false">IF(E11&lt;E12,"YES","")</f>
        <v/>
      </c>
      <c r="F14" s="21" t="str">
        <f aca="false">IF(F11&lt;F12,"YES","")</f>
        <v/>
      </c>
      <c r="G14" s="21" t="str">
        <f aca="false">IF(G11&lt;G12,"YES","")</f>
        <v/>
      </c>
      <c r="H14" s="21" t="str">
        <f aca="false">IF(H11&lt;H12,"YES","")</f>
        <v/>
      </c>
      <c r="I14" s="21" t="str">
        <f aca="false">IF(I11&lt;I12,"YES","")</f>
        <v/>
      </c>
      <c r="J14" s="21" t="str">
        <f aca="false">IF(J11&lt;J12,"YES","")</f>
        <v/>
      </c>
      <c r="K14" s="21" t="str">
        <f aca="false">IF(K11&lt;K12,"YES","")</f>
        <v/>
      </c>
      <c r="L14" s="21" t="str">
        <f aca="false">IF(L11&lt;L12,"YES","")</f>
        <v/>
      </c>
      <c r="M14" s="21" t="str">
        <f aca="false">IF(M11&lt;M12,"YES","")</f>
        <v/>
      </c>
      <c r="N14" s="21" t="str">
        <f aca="false">IF(N11&lt;N12,"YES","")</f>
        <v/>
      </c>
      <c r="O14" s="17"/>
    </row>
    <row r="17" customFormat="false" ht="15" hidden="false" customHeight="false" outlineLevel="0" collapsed="false">
      <c r="A17" s="3" t="s">
        <v>49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customFormat="false" ht="15" hidden="false" customHeight="false" outlineLevel="0" collapsed="false">
      <c r="A18" s="22" t="s">
        <v>50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customFormat="false" ht="15" hidden="false" customHeight="false" outlineLevel="0" collapsed="false">
      <c r="A19" s="22" t="s">
        <v>51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customFormat="false" ht="15" hidden="false" customHeight="false" outlineLevel="0" collapsed="false">
      <c r="A20" s="22" t="s">
        <v>52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customFormat="false" ht="15" hidden="false" customHeight="false" outlineLevel="0" collapsed="false">
      <c r="A21" s="22" t="s">
        <v>53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5" customFormat="false" ht="15" hidden="false" customHeight="false" outlineLevel="0" collapsed="false">
      <c r="A25" s="10" t="s">
        <v>17</v>
      </c>
    </row>
  </sheetData>
  <mergeCells count="7">
    <mergeCell ref="A1:O1"/>
    <mergeCell ref="A2:O2"/>
    <mergeCell ref="A17:O17"/>
    <mergeCell ref="A18:O18"/>
    <mergeCell ref="A19:O19"/>
    <mergeCell ref="A20:O20"/>
    <mergeCell ref="A21:O21"/>
  </mergeCells>
  <conditionalFormatting sqref="B11:N11">
    <cfRule type="cellIs" priority="2" operator="lessThan" aboveAverage="0" equalAverage="0" bottom="0" percent="0" rank="0" text="" dxfId="0">
      <formula>Inputs!$B$6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2026-05-11T18:48:45Z</dcterms:created>
  <dc:creator>openpyxl</dc:creator>
  <dc:description/>
  <dc:language>en-US</dc:language>
  <cp:lastModifiedBy/>
  <dcterms:modified xsi:type="dcterms:W3CDTF">2026-05-11T18:48:45Z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