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odelo 12 meses" sheetId="1" state="visible" r:id="rId1"/>
    <sheet xmlns:r="http://schemas.openxmlformats.org/officeDocument/2006/relationships" name="Tu modelo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0.0%"/>
    <numFmt numFmtId="165" formatCode="\$#,##0.0"/>
    <numFmt numFmtId="166" formatCode="\$#,##0"/>
    <numFmt numFmtId="167" formatCode="0.0\x"/>
    <numFmt numFmtId="168" formatCode="0.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sz val="10"/>
    </font>
    <font>
      <name val="Calibri"/>
      <charset val="1"/>
      <family val="0"/>
      <i val="1"/>
      <color rgb="FF6B7280"/>
      <sz val="9"/>
    </font>
    <font>
      <name val="Arial"/>
      <charset val="1"/>
      <family val="0"/>
      <b val="1"/>
      <color rgb="FFA32D2D"/>
      <sz val="10"/>
    </font>
    <font>
      <name val="Arial"/>
      <charset val="1"/>
      <family val="0"/>
      <color rgb="FF374151"/>
      <sz val="10"/>
    </font>
    <font>
      <name val="Arial"/>
      <charset val="1"/>
      <family val="0"/>
      <color rgb="FF3B6D11"/>
      <sz val="10"/>
    </font>
  </fonts>
  <fills count="6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AF9F6"/>
      </patternFill>
    </fill>
    <fill>
      <patternFill patternType="solid">
        <fgColor rgb="FFF3F4F6"/>
        <bgColor rgb="FFFAF9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3" fontId="8" fillId="4" borderId="1" applyAlignment="1" pivotButton="0" quotePrefix="0" xfId="0">
      <alignment horizontal="right" vertical="center" indent="1"/>
    </xf>
    <xf numFmtId="3" fontId="7" fillId="5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4" fontId="8" fillId="4" borderId="1" applyAlignment="1" pivotButton="0" quotePrefix="0" xfId="0">
      <alignment horizontal="right" vertical="center" indent="1"/>
    </xf>
    <xf numFmtId="165" fontId="8" fillId="4" borderId="1" applyAlignment="1" pivotButton="0" quotePrefix="0" xfId="0">
      <alignment horizontal="right" vertical="center" indent="1"/>
    </xf>
    <xf numFmtId="166" fontId="8" fillId="4" borderId="1" applyAlignment="1" pivotButton="0" quotePrefix="0" xfId="0">
      <alignment horizontal="right" vertical="center" indent="1"/>
    </xf>
    <xf numFmtId="166" fontId="7" fillId="5" borderId="1" applyAlignment="1" pivotButton="0" quotePrefix="0" xfId="0">
      <alignment horizontal="right" vertical="center" indent="1"/>
    </xf>
    <xf numFmtId="167" fontId="7" fillId="5" borderId="1" applyAlignment="1" pivotButton="0" quotePrefix="0" xfId="0">
      <alignment horizontal="right" vertical="center" indent="1"/>
    </xf>
    <xf numFmtId="168" fontId="7" fillId="5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3" fontId="8" fillId="4" borderId="1" applyAlignment="1" pivotButton="0" quotePrefix="0" xfId="0">
      <alignment horizontal="right" vertical="center" indent="1"/>
    </xf>
    <xf numFmtId="3" fontId="7" fillId="5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4" fontId="8" fillId="4" borderId="1" applyAlignment="1" pivotButton="0" quotePrefix="0" xfId="0">
      <alignment horizontal="right" vertical="center" indent="1"/>
    </xf>
    <xf numFmtId="165" fontId="8" fillId="4" borderId="1" applyAlignment="1" pivotButton="0" quotePrefix="0" xfId="0">
      <alignment horizontal="right" vertical="center" indent="1"/>
    </xf>
    <xf numFmtId="166" fontId="8" fillId="4" borderId="1" applyAlignment="1" pivotButton="0" quotePrefix="0" xfId="0">
      <alignment horizontal="right" vertical="center" indent="1"/>
    </xf>
    <xf numFmtId="166" fontId="7" fillId="5" borderId="1" applyAlignment="1" pivotButton="0" quotePrefix="0" xfId="0">
      <alignment horizontal="right" vertical="center" indent="1"/>
    </xf>
    <xf numFmtId="167" fontId="7" fillId="5" borderId="1" applyAlignment="1" pivotButton="0" quotePrefix="0" xfId="0">
      <alignment horizontal="right" vertical="center" indent="1"/>
    </xf>
    <xf numFmtId="168" fontId="7" fillId="5" borderId="1" applyAlignment="1" pivotButton="0" quotePrefix="0" xfId="0">
      <alignment horizontal="right" vertical="center" inden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center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ill>
        <patternFill>
          <bgColor rgb="FF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F1F40"/>
      <rgbColor rgb="FF339966"/>
      <rgbColor rgb="FF003300"/>
      <rgbColor rgb="FF333300"/>
      <rgbColor rgb="FFA32D2D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pa/modules/2.5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O3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19" min="1" max="1"/>
    <col width="10" customWidth="1" style="19" min="2" max="13"/>
    <col width="12" customWidth="1" style="19" min="14" max="14"/>
    <col width="40" customWidth="1" style="19" min="15" max="15"/>
  </cols>
  <sheetData>
    <row r="1" ht="22" customHeight="1" s="20"/>
    <row r="2" ht="13.4" customHeight="1" s="20">
      <c r="A2" s="21" t="inlineStr">
        <is>
          <t>deabaco · Andina sub-línea D2C · Modelo 12 meses · Módulo 2.5</t>
        </is>
      </c>
      <c r="B2" s="22" t="n"/>
      <c r="C2" s="22" t="n"/>
      <c r="D2" s="22" t="n"/>
      <c r="E2" s="22" t="n"/>
      <c r="F2" s="22" t="n"/>
      <c r="G2" s="22" t="n"/>
      <c r="H2" s="22" t="n"/>
      <c r="I2" s="22" t="n"/>
      <c r="J2" s="22" t="n"/>
      <c r="K2" s="22" t="n"/>
      <c r="L2" s="22" t="n"/>
      <c r="M2" s="22" t="n"/>
      <c r="N2" s="22" t="n"/>
      <c r="O2" s="23" t="n"/>
    </row>
    <row r="3" ht="21.75" customHeight="1" s="20"/>
    <row r="4" ht="15" customHeight="1" s="20">
      <c r="A4" s="24" t="inlineStr">
        <is>
          <t>Driver / Concepto</t>
        </is>
      </c>
      <c r="B4" s="25" t="inlineStr">
        <is>
          <t>M1</t>
        </is>
      </c>
      <c r="C4" s="25" t="inlineStr">
        <is>
          <t>M2</t>
        </is>
      </c>
      <c r="D4" s="25" t="inlineStr">
        <is>
          <t>M3</t>
        </is>
      </c>
      <c r="E4" s="25" t="inlineStr">
        <is>
          <t>M4</t>
        </is>
      </c>
      <c r="F4" s="25" t="inlineStr">
        <is>
          <t>M5</t>
        </is>
      </c>
      <c r="G4" s="25" t="inlineStr">
        <is>
          <t>M6</t>
        </is>
      </c>
      <c r="H4" s="25" t="inlineStr">
        <is>
          <t>M7</t>
        </is>
      </c>
      <c r="I4" s="25" t="inlineStr">
        <is>
          <t>M8</t>
        </is>
      </c>
      <c r="J4" s="25" t="inlineStr">
        <is>
          <t>M9</t>
        </is>
      </c>
      <c r="K4" s="25" t="inlineStr">
        <is>
          <t>M10</t>
        </is>
      </c>
      <c r="L4" s="25" t="inlineStr">
        <is>
          <t>M11</t>
        </is>
      </c>
      <c r="M4" s="25" t="inlineStr">
        <is>
          <t>M12</t>
        </is>
      </c>
      <c r="N4" s="25" t="inlineStr">
        <is>
          <t>Total año</t>
        </is>
      </c>
      <c r="O4" s="25" t="inlineStr">
        <is>
          <t>Nota</t>
        </is>
      </c>
    </row>
    <row r="5" ht="21.75" customHeight="1" s="20"/>
    <row r="6" ht="15" customHeight="1" s="20">
      <c r="A6" s="25" t="inlineStr">
        <is>
          <t>DRIVERS (yellow = editable)</t>
        </is>
      </c>
      <c r="B6" s="22" t="n"/>
      <c r="C6" s="22" t="n"/>
      <c r="D6" s="22" t="n"/>
      <c r="E6" s="22" t="n"/>
      <c r="F6" s="22" t="n"/>
      <c r="G6" s="22" t="n"/>
      <c r="H6" s="22" t="n"/>
      <c r="I6" s="22" t="n"/>
      <c r="J6" s="22" t="n"/>
      <c r="K6" s="22" t="n"/>
      <c r="L6" s="22" t="n"/>
      <c r="M6" s="22" t="n"/>
      <c r="N6" s="22" t="n"/>
      <c r="O6" s="23" t="n"/>
    </row>
    <row r="7" ht="18.75" customHeight="1" s="20">
      <c r="A7" s="26" t="inlineStr">
        <is>
          <t>Clientes nuevos / mes</t>
        </is>
      </c>
      <c r="B7" s="27" t="n">
        <v>50</v>
      </c>
      <c r="C7" s="27" t="n">
        <v>60</v>
      </c>
      <c r="D7" s="27" t="n">
        <v>80</v>
      </c>
      <c r="E7" s="27" t="n">
        <v>100</v>
      </c>
      <c r="F7" s="27" t="n">
        <v>120</v>
      </c>
      <c r="G7" s="27" t="n">
        <v>150</v>
      </c>
      <c r="H7" s="27" t="n">
        <v>180</v>
      </c>
      <c r="I7" s="27" t="n">
        <v>200</v>
      </c>
      <c r="J7" s="27" t="n">
        <v>220</v>
      </c>
      <c r="K7" s="27" t="n">
        <v>240</v>
      </c>
      <c r="L7" s="27" t="n">
        <v>250</v>
      </c>
      <c r="M7" s="27" t="n">
        <v>260</v>
      </c>
      <c r="N7" s="28">
        <f>SUM(B7:M7)</f>
        <v/>
      </c>
      <c r="O7" s="29" t="inlineStr">
        <is>
          <t>Adquisición vía paid media + referidos.</t>
        </is>
      </c>
    </row>
    <row r="8" ht="15" customHeight="1" s="20">
      <c r="A8" s="26" t="inlineStr">
        <is>
          <t>Churn % mensual</t>
        </is>
      </c>
      <c r="B8" s="30" t="n">
        <v>0.05</v>
      </c>
      <c r="C8" s="30" t="n">
        <v>0.05</v>
      </c>
      <c r="D8" s="30" t="n">
        <v>0.05</v>
      </c>
      <c r="E8" s="30" t="n">
        <v>0.05</v>
      </c>
      <c r="F8" s="30" t="n">
        <v>0.05</v>
      </c>
      <c r="G8" s="30" t="n">
        <v>0.05</v>
      </c>
      <c r="H8" s="30" t="n">
        <v>0.05</v>
      </c>
      <c r="I8" s="30" t="n">
        <v>0.05</v>
      </c>
      <c r="J8" s="30" t="n">
        <v>0.05</v>
      </c>
      <c r="K8" s="30" t="n">
        <v>0.05</v>
      </c>
      <c r="L8" s="30" t="n">
        <v>0.05</v>
      </c>
      <c r="M8" s="30" t="n">
        <v>0.05</v>
      </c>
      <c r="O8" s="29" t="inlineStr">
        <is>
          <t>Editable. Andina D2C asume 5% churn mensual (60% retención anual).</t>
        </is>
      </c>
    </row>
    <row r="9" ht="15" customHeight="1" s="20">
      <c r="A9" s="26" t="inlineStr">
        <is>
          <t>ARPU / cliente / mes</t>
        </is>
      </c>
      <c r="B9" s="31" t="n">
        <v>30</v>
      </c>
      <c r="C9" s="31" t="n">
        <v>30</v>
      </c>
      <c r="D9" s="31" t="n">
        <v>30</v>
      </c>
      <c r="E9" s="31" t="n">
        <v>30</v>
      </c>
      <c r="F9" s="31" t="n">
        <v>30</v>
      </c>
      <c r="G9" s="31" t="n">
        <v>30</v>
      </c>
      <c r="H9" s="31" t="n">
        <v>30</v>
      </c>
      <c r="I9" s="31" t="n">
        <v>30</v>
      </c>
      <c r="J9" s="31" t="n">
        <v>30</v>
      </c>
      <c r="K9" s="31" t="n">
        <v>30</v>
      </c>
      <c r="L9" s="31" t="n">
        <v>30</v>
      </c>
      <c r="M9" s="31" t="n">
        <v>30</v>
      </c>
      <c r="O9" s="29" t="inlineStr">
        <is>
          <t>Suscripción mensual café premium. USD 30/mes.</t>
        </is>
      </c>
    </row>
    <row r="10" ht="15" customHeight="1" s="20">
      <c r="A10" s="26" t="inlineStr">
        <is>
          <t>Margen bruto %</t>
        </is>
      </c>
      <c r="B10" s="30" t="n">
        <v>0.55</v>
      </c>
      <c r="C10" s="30" t="n">
        <v>0.55</v>
      </c>
      <c r="D10" s="30" t="n">
        <v>0.55</v>
      </c>
      <c r="E10" s="30" t="n">
        <v>0.55</v>
      </c>
      <c r="F10" s="30" t="n">
        <v>0.55</v>
      </c>
      <c r="G10" s="30" t="n">
        <v>0.55</v>
      </c>
      <c r="H10" s="30" t="n">
        <v>0.55</v>
      </c>
      <c r="I10" s="30" t="n">
        <v>0.55</v>
      </c>
      <c r="J10" s="30" t="n">
        <v>0.55</v>
      </c>
      <c r="K10" s="30" t="n">
        <v>0.55</v>
      </c>
      <c r="L10" s="30" t="n">
        <v>0.55</v>
      </c>
      <c r="M10" s="30" t="n">
        <v>0.55</v>
      </c>
      <c r="O10" s="29" t="inlineStr">
        <is>
          <t>Margen D2C más alto que retail (sin retailer).</t>
        </is>
      </c>
    </row>
    <row r="11" ht="15" customHeight="1" s="20">
      <c r="A11" s="26" t="inlineStr">
        <is>
          <t>CAC ($/cliente)</t>
        </is>
      </c>
      <c r="B11" s="32" t="n">
        <v>65</v>
      </c>
      <c r="C11" s="32" t="n">
        <v>65</v>
      </c>
      <c r="D11" s="32" t="n">
        <v>65</v>
      </c>
      <c r="E11" s="32" t="n">
        <v>65</v>
      </c>
      <c r="F11" s="32" t="n">
        <v>65</v>
      </c>
      <c r="G11" s="32" t="n">
        <v>65</v>
      </c>
      <c r="H11" s="32" t="n">
        <v>65</v>
      </c>
      <c r="I11" s="32" t="n">
        <v>65</v>
      </c>
      <c r="J11" s="32" t="n">
        <v>65</v>
      </c>
      <c r="K11" s="32" t="n">
        <v>65</v>
      </c>
      <c r="L11" s="32" t="n">
        <v>65</v>
      </c>
      <c r="M11" s="32" t="n">
        <v>65</v>
      </c>
      <c r="O11" s="29" t="inlineStr">
        <is>
          <t>Costo de adquirir un cliente. Paid + content.</t>
        </is>
      </c>
    </row>
    <row r="12" ht="15" customHeight="1" s="20">
      <c r="A12" s="26" t="inlineStr">
        <is>
          <t>Opex fijo mensual ($)</t>
        </is>
      </c>
      <c r="B12" s="32" t="n">
        <v>8000</v>
      </c>
      <c r="C12" s="32" t="n">
        <v>8000</v>
      </c>
      <c r="D12" s="32" t="n">
        <v>8000</v>
      </c>
      <c r="E12" s="32" t="n">
        <v>8000</v>
      </c>
      <c r="F12" s="32" t="n">
        <v>8000</v>
      </c>
      <c r="G12" s="32" t="n">
        <v>8000</v>
      </c>
      <c r="H12" s="32" t="n">
        <v>8000</v>
      </c>
      <c r="I12" s="32" t="n">
        <v>8000</v>
      </c>
      <c r="J12" s="32" t="n">
        <v>8000</v>
      </c>
      <c r="K12" s="32" t="n">
        <v>8000</v>
      </c>
      <c r="L12" s="32" t="n">
        <v>8000</v>
      </c>
      <c r="M12" s="32" t="n">
        <v>8000</v>
      </c>
      <c r="O12" s="29" t="inlineStr">
        <is>
          <t>Equipo D2C, fulfillment fijo, plataforma.</t>
        </is>
      </c>
    </row>
    <row r="13" ht="21.75" customHeight="1" s="20"/>
    <row r="14" ht="18.75" customHeight="1" s="20">
      <c r="A14" s="25" t="inlineStr">
        <is>
          <t>OUTPUT (calculated)</t>
        </is>
      </c>
      <c r="B14" s="22" t="n"/>
      <c r="C14" s="22" t="n"/>
      <c r="D14" s="22" t="n"/>
      <c r="E14" s="22" t="n"/>
      <c r="F14" s="22" t="n"/>
      <c r="G14" s="22" t="n"/>
      <c r="H14" s="22" t="n"/>
      <c r="I14" s="22" t="n"/>
      <c r="J14" s="22" t="n"/>
      <c r="K14" s="22" t="n"/>
      <c r="L14" s="22" t="n"/>
      <c r="M14" s="22" t="n"/>
      <c r="N14" s="22" t="n"/>
      <c r="O14" s="23" t="n"/>
    </row>
    <row r="15" ht="15" customHeight="1" s="20">
      <c r="A15" s="24" t="inlineStr">
        <is>
          <t>Clientes activos fin mes</t>
        </is>
      </c>
      <c r="B15" s="28">
        <f>B7</f>
        <v/>
      </c>
      <c r="C15" s="28">
        <f>B15*(1-C8)+C7</f>
        <v/>
      </c>
      <c r="D15" s="28">
        <f>C15*(1-D8)+D7</f>
        <v/>
      </c>
      <c r="E15" s="28">
        <f>D15*(1-E8)+E7</f>
        <v/>
      </c>
      <c r="F15" s="28">
        <f>E15*(1-F8)+F7</f>
        <v/>
      </c>
      <c r="G15" s="28">
        <f>F15*(1-G8)+G7</f>
        <v/>
      </c>
      <c r="H15" s="28">
        <f>G15*(1-H8)+H7</f>
        <v/>
      </c>
      <c r="I15" s="28">
        <f>H15*(1-I8)+I7</f>
        <v/>
      </c>
      <c r="J15" s="28">
        <f>I15*(1-J8)+J7</f>
        <v/>
      </c>
      <c r="K15" s="28">
        <f>J15*(1-K8)+K7</f>
        <v/>
      </c>
      <c r="L15" s="28">
        <f>K15*(1-L8)+L7</f>
        <v/>
      </c>
      <c r="M15" s="28">
        <f>L15*(1-M8)+M7</f>
        <v/>
      </c>
      <c r="O15" s="29" t="inlineStr">
        <is>
          <t>Reglar el churn antes de nuevos = lo correcto: clientes activos al final del mes.</t>
        </is>
      </c>
    </row>
    <row r="16" ht="15" customHeight="1" s="20">
      <c r="A16" s="24" t="inlineStr">
        <is>
          <t>Ingresos ($)</t>
        </is>
      </c>
      <c r="B16" s="33">
        <f>B15*B9</f>
        <v/>
      </c>
      <c r="C16" s="33">
        <f>C15*C9</f>
        <v/>
      </c>
      <c r="D16" s="33">
        <f>D15*D9</f>
        <v/>
      </c>
      <c r="E16" s="33">
        <f>E15*E9</f>
        <v/>
      </c>
      <c r="F16" s="33">
        <f>F15*F9</f>
        <v/>
      </c>
      <c r="G16" s="33">
        <f>G15*G9</f>
        <v/>
      </c>
      <c r="H16" s="33">
        <f>H15*H9</f>
        <v/>
      </c>
      <c r="I16" s="33">
        <f>I15*I9</f>
        <v/>
      </c>
      <c r="J16" s="33">
        <f>J15*J9</f>
        <v/>
      </c>
      <c r="K16" s="33">
        <f>K15*K9</f>
        <v/>
      </c>
      <c r="L16" s="33">
        <f>L15*L9</f>
        <v/>
      </c>
      <c r="M16" s="33">
        <f>M15*M9</f>
        <v/>
      </c>
      <c r="N16" s="33">
        <f>SUM(B16:M16)</f>
        <v/>
      </c>
    </row>
    <row r="17" ht="15" customHeight="1" s="20">
      <c r="A17" s="26" t="inlineStr">
        <is>
          <t>Resultado bruto ($)</t>
        </is>
      </c>
      <c r="B17" s="33">
        <f>B16*B10</f>
        <v/>
      </c>
      <c r="C17" s="33">
        <f>C16*C10</f>
        <v/>
      </c>
      <c r="D17" s="33">
        <f>D16*D10</f>
        <v/>
      </c>
      <c r="E17" s="33">
        <f>E16*E10</f>
        <v/>
      </c>
      <c r="F17" s="33">
        <f>F16*F10</f>
        <v/>
      </c>
      <c r="G17" s="33">
        <f>G16*G10</f>
        <v/>
      </c>
      <c r="H17" s="33">
        <f>H16*H10</f>
        <v/>
      </c>
      <c r="I17" s="33">
        <f>I16*I10</f>
        <v/>
      </c>
      <c r="J17" s="33">
        <f>J16*J10</f>
        <v/>
      </c>
      <c r="K17" s="33">
        <f>K16*K10</f>
        <v/>
      </c>
      <c r="L17" s="33">
        <f>L16*L10</f>
        <v/>
      </c>
      <c r="M17" s="33">
        <f>M16*M10</f>
        <v/>
      </c>
      <c r="N17" s="33">
        <f>SUM(B17:M17)</f>
        <v/>
      </c>
    </row>
    <row r="18" ht="15" customHeight="1" s="20">
      <c r="A18" s="26" t="inlineStr">
        <is>
          <t>CAC spend ($)</t>
        </is>
      </c>
      <c r="B18" s="33">
        <f>B7*B11</f>
        <v/>
      </c>
      <c r="C18" s="33">
        <f>C7*C11</f>
        <v/>
      </c>
      <c r="D18" s="33">
        <f>D7*D11</f>
        <v/>
      </c>
      <c r="E18" s="33">
        <f>E7*E11</f>
        <v/>
      </c>
      <c r="F18" s="33">
        <f>F7*F11</f>
        <v/>
      </c>
      <c r="G18" s="33">
        <f>G7*G11</f>
        <v/>
      </c>
      <c r="H18" s="33">
        <f>H7*H11</f>
        <v/>
      </c>
      <c r="I18" s="33">
        <f>I7*I11</f>
        <v/>
      </c>
      <c r="J18" s="33">
        <f>J7*J11</f>
        <v/>
      </c>
      <c r="K18" s="33">
        <f>K7*K11</f>
        <v/>
      </c>
      <c r="L18" s="33">
        <f>L7*L11</f>
        <v/>
      </c>
      <c r="M18" s="33">
        <f>M7*M11</f>
        <v/>
      </c>
      <c r="N18" s="33">
        <f>SUM(B18:M18)</f>
        <v/>
      </c>
    </row>
    <row r="19" ht="15" customHeight="1" s="20">
      <c r="A19" s="24" t="inlineStr">
        <is>
          <t>Contribución ($)</t>
        </is>
      </c>
      <c r="B19" s="33">
        <f>B17-B18-B12</f>
        <v/>
      </c>
      <c r="C19" s="33">
        <f>C17-C18-C12</f>
        <v/>
      </c>
      <c r="D19" s="33">
        <f>D17-D18-D12</f>
        <v/>
      </c>
      <c r="E19" s="33">
        <f>E17-E18-E12</f>
        <v/>
      </c>
      <c r="F19" s="33">
        <f>F17-F18-F12</f>
        <v/>
      </c>
      <c r="G19" s="33">
        <f>G17-G18-G12</f>
        <v/>
      </c>
      <c r="H19" s="33">
        <f>H17-H18-H12</f>
        <v/>
      </c>
      <c r="I19" s="33">
        <f>I17-I18-I12</f>
        <v/>
      </c>
      <c r="J19" s="33">
        <f>J17-J18-J12</f>
        <v/>
      </c>
      <c r="K19" s="33">
        <f>K17-K18-K12</f>
        <v/>
      </c>
      <c r="L19" s="33">
        <f>L17-L18-L12</f>
        <v/>
      </c>
      <c r="M19" s="33">
        <f>M17-M18-M12</f>
        <v/>
      </c>
      <c r="N19" s="33">
        <f>SUM(B19:M19)</f>
        <v/>
      </c>
    </row>
    <row r="20" ht="21.75" customHeight="1" s="20"/>
    <row r="21" ht="18.75" customHeight="1" s="20">
      <c r="A21" s="25" t="inlineStr">
        <is>
          <t>Unit economics — el módulo 1.4 conecta aquí</t>
        </is>
      </c>
      <c r="B21" s="22" t="n"/>
      <c r="C21" s="22" t="n"/>
      <c r="D21" s="2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3" t="n"/>
    </row>
    <row r="22" ht="18.75" customHeight="1" s="20">
      <c r="A22" s="24" t="inlineStr">
        <is>
          <t>LTV ($)</t>
        </is>
      </c>
      <c r="B22" s="33">
        <f>B9/B8*B10</f>
        <v/>
      </c>
      <c r="O22" s="29" t="inlineStr">
        <is>
          <t>LTV = ARPU / churn × margen bruto. Andina D2C: $30/0.05 × 0.55 = $330/cliente.</t>
        </is>
      </c>
    </row>
    <row r="23" ht="18.75" customHeight="1" s="20">
      <c r="A23" s="24" t="inlineStr">
        <is>
          <t>LTV / CAC ratio</t>
        </is>
      </c>
      <c r="B23" s="34">
        <f>B22/B11</f>
        <v/>
      </c>
      <c r="O23" s="29" t="inlineStr">
        <is>
          <t>&gt;3x saludable. Andina: $330/$65 = 5.1x — modelo viable.</t>
        </is>
      </c>
    </row>
    <row r="24" ht="19.4" customHeight="1" s="20">
      <c r="A24" s="24" t="inlineStr">
        <is>
          <t>Payback (meses)</t>
        </is>
      </c>
      <c r="B24" s="35">
        <f>B11/(B9*B10)</f>
        <v/>
      </c>
      <c r="O24" s="29" t="inlineStr">
        <is>
          <t>CAC / (ARPU × margen) = $65 / ($30 × 0.55) = ~4 meses. &lt;12 meses saludable.</t>
        </is>
      </c>
    </row>
    <row r="26" ht="15" customHeight="1" s="20"/>
    <row r="27" ht="69.75" customHeight="1" s="20">
      <c r="A27" s="25" t="inlineStr">
        <is>
          <t>Lectura del modelo</t>
        </is>
      </c>
      <c r="B27" s="22" t="n"/>
      <c r="C27" s="22" t="n"/>
      <c r="D27" s="2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3" t="n"/>
    </row>
    <row r="28" ht="19.4" customHeight="1" s="20">
      <c r="A28" s="29" t="inlineStr">
        <is>
          <t>Cambia los DRIVERS (filas 6-11) y mira cómo cambian las celdas verdes (Contribución mensual). Si el churn sube de 5% a 8%, ¿qué pasa con LTV/CAC? Si el CAC sube de $65 a $100, ¿cuándo deja de ser viable? Esto es lo que separa el modelo driver-based de una proyección estática: cada palanca tiene una sensibilidad clara, y el FP&amp;A senior la conoce de memoria para defender o vetar al directorio.</t>
        </is>
      </c>
    </row>
    <row r="29" ht="15" customHeight="1" s="20"/>
    <row r="30" ht="15" customHeight="1" s="20">
      <c r="A30" s="36" t="inlineStr">
        <is>
          <t>VERIFICACIONES · cada columna valida su mes</t>
        </is>
      </c>
    </row>
    <row r="31" ht="15" customHeight="1" s="20">
      <c r="A31" s="37" t="inlineStr">
        <is>
          <t>Resultado bruto = Ingresos × margen bruto</t>
        </is>
      </c>
      <c r="B31" s="38">
        <f>IF(ABS(B17-(B16*B10))&lt;0.01,"✓",TEXT(B17-(B16*B10),"0.00"))</f>
        <v/>
      </c>
      <c r="C31" s="38">
        <f>IF(ABS(C17-(C16*C10))&lt;0.01,"✓",TEXT(C17-(C16*C10),"0.00"))</f>
        <v/>
      </c>
      <c r="D31" s="38">
        <f>IF(ABS(D17-(D16*D10))&lt;0.01,"✓",TEXT(D17-(D16*D10),"0.00"))</f>
        <v/>
      </c>
      <c r="E31" s="38">
        <f>IF(ABS(E17-(E16*E10))&lt;0.01,"✓",TEXT(E17-(E16*E10),"0.00"))</f>
        <v/>
      </c>
      <c r="F31" s="38">
        <f>IF(ABS(F17-(F16*F10))&lt;0.01,"✓",TEXT(F17-(F16*F10),"0.00"))</f>
        <v/>
      </c>
      <c r="G31" s="38">
        <f>IF(ABS(G17-(G16*G10))&lt;0.01,"✓",TEXT(G17-(G16*G10),"0.00"))</f>
        <v/>
      </c>
      <c r="H31" s="38">
        <f>IF(ABS(H17-(H16*H10))&lt;0.01,"✓",TEXT(H17-(H16*H10),"0.00"))</f>
        <v/>
      </c>
      <c r="I31" s="38">
        <f>IF(ABS(I17-(I16*I10))&lt;0.01,"✓",TEXT(I17-(I16*I10),"0.00"))</f>
        <v/>
      </c>
      <c r="J31" s="38">
        <f>IF(ABS(J17-(J16*J10))&lt;0.01,"✓",TEXT(J17-(J16*J10),"0.00"))</f>
        <v/>
      </c>
      <c r="K31" s="38">
        <f>IF(ABS(K17-(K16*K10))&lt;0.01,"✓",TEXT(K17-(K16*K10),"0.00"))</f>
        <v/>
      </c>
      <c r="L31" s="38">
        <f>IF(ABS(L17-(L16*L10))&lt;0.01,"✓",TEXT(L17-(L16*L10),"0.00"))</f>
        <v/>
      </c>
      <c r="M31" s="38">
        <f>IF(ABS(M17-(M16*M10))&lt;0.01,"✓",TEXT(M17-(M16*M10),"0.00"))</f>
        <v/>
      </c>
    </row>
    <row r="32" ht="15" customHeight="1" s="20">
      <c r="A32" s="37" t="inlineStr">
        <is>
          <t>Contribución = Resultado bruto − CAC − Opex fijo</t>
        </is>
      </c>
      <c r="B32" s="38">
        <f>IF(ABS(B19-(B17-B18-B12))&lt;0.01,"✓",TEXT(B19-(B17-B18-B12),"0.00"))</f>
        <v/>
      </c>
      <c r="C32" s="38">
        <f>IF(ABS(C19-(C17-C18-C12))&lt;0.01,"✓",TEXT(C19-(C17-C18-C12),"0.00"))</f>
        <v/>
      </c>
      <c r="D32" s="38">
        <f>IF(ABS(D19-(D17-D18-D12))&lt;0.01,"✓",TEXT(D19-(D17-D18-D12),"0.00"))</f>
        <v/>
      </c>
      <c r="E32" s="38">
        <f>IF(ABS(E19-(E17-E18-E12))&lt;0.01,"✓",TEXT(E19-(E17-E18-E12),"0.00"))</f>
        <v/>
      </c>
      <c r="F32" s="38">
        <f>IF(ABS(F19-(F17-F18-F12))&lt;0.01,"✓",TEXT(F19-(F17-F18-F12),"0.00"))</f>
        <v/>
      </c>
      <c r="G32" s="38">
        <f>IF(ABS(G19-(G17-G18-G12))&lt;0.01,"✓",TEXT(G19-(G17-G18-G12),"0.00"))</f>
        <v/>
      </c>
      <c r="H32" s="38">
        <f>IF(ABS(H19-(H17-H18-H12))&lt;0.01,"✓",TEXT(H19-(H17-H18-H12),"0.00"))</f>
        <v/>
      </c>
      <c r="I32" s="38">
        <f>IF(ABS(I19-(I17-I18-I12))&lt;0.01,"✓",TEXT(I19-(I17-I18-I12),"0.00"))</f>
        <v/>
      </c>
      <c r="J32" s="38">
        <f>IF(ABS(J19-(J17-J18-J12))&lt;0.01,"✓",TEXT(J19-(J17-J18-J12),"0.00"))</f>
        <v/>
      </c>
      <c r="K32" s="38">
        <f>IF(ABS(K19-(K17-K18-K12))&lt;0.01,"✓",TEXT(K19-(K17-K18-K12),"0.00"))</f>
        <v/>
      </c>
      <c r="L32" s="38">
        <f>IF(ABS(L19-(L17-L18-L12))&lt;0.01,"✓",TEXT(L19-(L17-L18-L12),"0.00"))</f>
        <v/>
      </c>
      <c r="M32" s="38">
        <f>IF(ABS(M19-(M17-M18-M12))&lt;0.01,"✓",TEXT(M19-(M17-M18-M12),"0.00"))</f>
        <v/>
      </c>
    </row>
    <row r="33" ht="15" customHeight="1" s="20">
      <c r="A33" s="37" t="inlineStr">
        <is>
          <t>Total año = suma de los 12 meses (revenue)</t>
        </is>
      </c>
      <c r="B33" s="38" t="n"/>
      <c r="C33" s="38" t="n"/>
      <c r="D33" s="38" t="n"/>
      <c r="E33" s="38" t="n"/>
      <c r="F33" s="38" t="n"/>
      <c r="G33" s="38" t="n"/>
      <c r="H33" s="38" t="n"/>
      <c r="I33" s="38" t="n"/>
      <c r="J33" s="38" t="n"/>
      <c r="K33" s="38" t="n"/>
      <c r="L33" s="38" t="n"/>
      <c r="M33" s="38" t="n"/>
      <c r="N33" s="38">
        <f>IF(ABS(N16-SUM(B16:M16))&lt;0.01,"✓",TEXT(N16-SUM(B16:M16),"0.00"))</f>
        <v/>
      </c>
    </row>
  </sheetData>
  <mergeCells count="6">
    <mergeCell ref="A2:O2"/>
    <mergeCell ref="A28:O28"/>
    <mergeCell ref="A14:O14"/>
    <mergeCell ref="A27:O27"/>
    <mergeCell ref="A6:O6"/>
    <mergeCell ref="A21:O21"/>
  </mergeCells>
  <conditionalFormatting sqref="B18">
    <cfRule type="cellIs" rank="0" priority="2" equalAverage="0" operator="greaterThan" aboveAverage="0" dxfId="0" text="" percent="0" bottom="0">
      <formula>0</formula>
    </cfRule>
  </conditionalFormatting>
  <conditionalFormatting sqref="C18">
    <cfRule type="cellIs" rank="0" priority="3" equalAverage="0" operator="greaterThan" aboveAverage="0" dxfId="0" text="" percent="0" bottom="0">
      <formula>0</formula>
    </cfRule>
  </conditionalFormatting>
  <conditionalFormatting sqref="D18">
    <cfRule type="cellIs" rank="0" priority="4" equalAverage="0" operator="greaterThan" aboveAverage="0" dxfId="0" text="" percent="0" bottom="0">
      <formula>0</formula>
    </cfRule>
  </conditionalFormatting>
  <conditionalFormatting sqref="E18">
    <cfRule type="cellIs" rank="0" priority="5" equalAverage="0" operator="greaterThan" aboveAverage="0" dxfId="0" text="" percent="0" bottom="0">
      <formula>0</formula>
    </cfRule>
  </conditionalFormatting>
  <conditionalFormatting sqref="F18">
    <cfRule type="cellIs" rank="0" priority="6" equalAverage="0" operator="greaterThan" aboveAverage="0" dxfId="0" text="" percent="0" bottom="0">
      <formula>0</formula>
    </cfRule>
  </conditionalFormatting>
  <conditionalFormatting sqref="G18">
    <cfRule type="cellIs" rank="0" priority="7" equalAverage="0" operator="greaterThan" aboveAverage="0" dxfId="0" text="" percent="0" bottom="0">
      <formula>0</formula>
    </cfRule>
  </conditionalFormatting>
  <conditionalFormatting sqref="H18">
    <cfRule type="cellIs" rank="0" priority="8" equalAverage="0" operator="greaterThan" aboveAverage="0" dxfId="0" text="" percent="0" bottom="0">
      <formula>0</formula>
    </cfRule>
  </conditionalFormatting>
  <conditionalFormatting sqref="I18">
    <cfRule type="cellIs" rank="0" priority="9" equalAverage="0" operator="greaterThan" aboveAverage="0" dxfId="0" text="" percent="0" bottom="0">
      <formula>0</formula>
    </cfRule>
  </conditionalFormatting>
  <conditionalFormatting sqref="J18">
    <cfRule type="cellIs" rank="0" priority="10" equalAverage="0" operator="greaterThan" aboveAverage="0" dxfId="0" text="" percent="0" bottom="0">
      <formula>0</formula>
    </cfRule>
  </conditionalFormatting>
  <conditionalFormatting sqref="K18">
    <cfRule type="cellIs" rank="0" priority="11" equalAverage="0" operator="greaterThan" aboveAverage="0" dxfId="0" text="" percent="0" bottom="0">
      <formula>0</formula>
    </cfRule>
  </conditionalFormatting>
  <conditionalFormatting sqref="L18">
    <cfRule type="cellIs" rank="0" priority="12" equalAverage="0" operator="greaterThan" aboveAverage="0" dxfId="0" text="" percent="0" bottom="0">
      <formula>0</formula>
    </cfRule>
  </conditionalFormatting>
  <conditionalFormatting sqref="M18">
    <cfRule type="cellIs" rank="0" priority="13" equalAverage="0" operator="greaterThan" aboveAverage="0" dxfId="0" text="" percent="0" bottom="0">
      <formula>0</formula>
    </cfRule>
  </conditionalFormatting>
  <hyperlinks>
    <hyperlink xmlns:r="http://schemas.openxmlformats.org/officeDocument/2006/relationships" ref="A2" display="deabaco · Andina sub-línea D2C · Modelo 12 meses · Módulo 2.5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F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9" min="1" max="1"/>
  </cols>
  <sheetData>
    <row r="1" ht="22" customHeight="1" s="20"/>
    <row r="2" ht="15" customHeight="1" s="20">
      <c r="A2" s="21" t="inlineStr">
        <is>
          <t>Tu modelo · adapta los drivers a tu negocio</t>
        </is>
      </c>
      <c r="B2" s="22" t="n"/>
      <c r="C2" s="22" t="n"/>
      <c r="D2" s="22" t="n"/>
      <c r="E2" s="22" t="n"/>
      <c r="F2" s="23" t="n"/>
    </row>
    <row r="3" ht="27.75" customHeight="1" s="20"/>
    <row r="4" ht="28.35" customHeight="1" s="20">
      <c r="A4" s="29" t="inlineStr">
        <is>
          <t>Si tu negocio no es D2C suscripción, los drivers son distintos: e-commerce one-time (CAC + AOV + repeat rate), B2B SaaS (ACV + retention + sales cycle), servicios (utilization + bill rate). El template del módulo 1.4 cubre los tres arquetipos.</t>
        </is>
      </c>
    </row>
  </sheetData>
  <mergeCells count="2">
    <mergeCell ref="A2:F2"/>
    <mergeCell ref="A4:F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2026-05-14T04:28:08Z</dcterms:created>
  <dcterms:modified xmlns:dcterms="http://purl.org/dc/terms/" xmlns:xsi="http://www.w3.org/2001/XMLSchema-instance" xsi:type="dcterms:W3CDTF">2026-05-15T03:41:40Z</dcterms:modified>
  <cp:revision>0</cp:revision>
</cp:coreProperties>
</file>